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ohorely\Documents\Spisy\Spisy2022\Ukrajina\UA asistent 2022\2023\"/>
    </mc:Choice>
  </mc:AlternateContent>
  <xr:revisionPtr revIDLastSave="0" documentId="8_{FD146FD5-5552-49DB-9CE9-BF54051D278E}" xr6:coauthVersionLast="47" xr6:coauthVersionMax="47" xr10:uidLastSave="{00000000-0000-0000-0000-000000000000}"/>
  <bookViews>
    <workbookView xWindow="1170" yWindow="1170" windowWidth="21600" windowHeight="14520" tabRatio="803" xr2:uid="{00000000-000D-0000-FFFF-FFFF00000000}"/>
  </bookViews>
  <sheets>
    <sheet name="Zadávací formulář" sheetId="25" r:id="rId1"/>
    <sheet name="Data výpočet" sheetId="2" state="hidden" r:id="rId2"/>
    <sheet name="Normativy" sheetId="1" state="hidden" r:id="rId3"/>
  </sheets>
  <definedNames>
    <definedName name="_xlnm._FilterDatabase" localSheetId="1" hidden="1">'Data výpočet'!$A$1:$AE$2</definedName>
    <definedName name="_xlnm.Print_Area" localSheetId="0">'Zadávací formulář'!$A$1:$F$20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G2" i="2" s="1"/>
  <c r="C2" i="2"/>
  <c r="B2" i="2"/>
  <c r="F2" i="2" s="1"/>
  <c r="A2" i="2"/>
  <c r="E2" i="2" s="1"/>
  <c r="AG2" i="2" l="1"/>
  <c r="AH2" i="2"/>
  <c r="AF2" i="2"/>
  <c r="I2" i="2" l="1"/>
  <c r="J2" i="2"/>
  <c r="K2" i="2"/>
  <c r="P10" i="1"/>
  <c r="Q10" i="1"/>
  <c r="R10" i="1"/>
  <c r="I10" i="1"/>
  <c r="J10" i="1"/>
  <c r="K10" i="1"/>
  <c r="B10" i="1"/>
  <c r="C10" i="1"/>
  <c r="D10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19" i="1"/>
  <c r="R18" i="1"/>
  <c r="T2" i="2" s="1"/>
  <c r="R17" i="1"/>
  <c r="R16" i="1"/>
  <c r="R15" i="1"/>
  <c r="R14" i="1"/>
  <c r="R13" i="1"/>
  <c r="R12" i="1"/>
  <c r="R1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19" i="1"/>
  <c r="Q18" i="1"/>
  <c r="S2" i="2" s="1"/>
  <c r="Q17" i="1"/>
  <c r="Q16" i="1"/>
  <c r="Q15" i="1"/>
  <c r="Q14" i="1"/>
  <c r="Q13" i="1"/>
  <c r="Q12" i="1"/>
  <c r="Q1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19" i="1"/>
  <c r="P18" i="1"/>
  <c r="R2" i="2" s="1"/>
  <c r="P17" i="1"/>
  <c r="P16" i="1"/>
  <c r="P15" i="1"/>
  <c r="P14" i="1"/>
  <c r="P13" i="1"/>
  <c r="P12" i="1"/>
  <c r="P11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4" i="1"/>
  <c r="D13" i="1"/>
  <c r="D12" i="1"/>
  <c r="D1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2" i="2" s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4" i="1"/>
  <c r="C13" i="1"/>
  <c r="C12" i="1"/>
  <c r="C1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4" i="1"/>
  <c r="B13" i="1"/>
  <c r="B12" i="1"/>
  <c r="B11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K50" i="1"/>
  <c r="J50" i="1"/>
  <c r="I5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K40" i="1"/>
  <c r="J40" i="1"/>
  <c r="I4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K30" i="1"/>
  <c r="J30" i="1"/>
  <c r="I30" i="1"/>
  <c r="I16" i="1"/>
  <c r="J16" i="1"/>
  <c r="K16" i="1"/>
  <c r="I17" i="1"/>
  <c r="J17" i="1"/>
  <c r="K17" i="1"/>
  <c r="I18" i="1"/>
  <c r="O2" i="2" s="1"/>
  <c r="J18" i="1"/>
  <c r="P2" i="2" s="1"/>
  <c r="K18" i="1"/>
  <c r="Q2" i="2" s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K15" i="1"/>
  <c r="J15" i="1"/>
  <c r="I15" i="1"/>
  <c r="I12" i="1"/>
  <c r="J12" i="1"/>
  <c r="K12" i="1"/>
  <c r="I13" i="1"/>
  <c r="J13" i="1"/>
  <c r="K13" i="1"/>
  <c r="I14" i="1"/>
  <c r="J14" i="1"/>
  <c r="K14" i="1"/>
  <c r="K11" i="1"/>
  <c r="J11" i="1"/>
  <c r="I11" i="1"/>
  <c r="N2" i="2" l="1"/>
  <c r="W2" i="2" s="1"/>
  <c r="L2" i="2"/>
  <c r="U2" i="2" s="1"/>
  <c r="D16" i="25" s="1"/>
  <c r="V2" i="2"/>
  <c r="AE2" i="2" l="1"/>
  <c r="D18" i="25"/>
  <c r="D19" i="25" s="1"/>
  <c r="Z2" i="2"/>
  <c r="D17" i="25"/>
  <c r="Y2" i="2" l="1"/>
  <c r="AC2" i="2"/>
  <c r="AB2" i="2"/>
  <c r="X2" i="2" l="1"/>
</calcChain>
</file>

<file path=xl/sharedStrings.xml><?xml version="1.0" encoding="utf-8"?>
<sst xmlns="http://schemas.openxmlformats.org/spreadsheetml/2006/main" count="104" uniqueCount="61">
  <si>
    <t/>
  </si>
  <si>
    <t>ANO</t>
  </si>
  <si>
    <t>NE</t>
  </si>
  <si>
    <t xml:space="preserve"> </t>
  </si>
  <si>
    <t>KON</t>
  </si>
  <si>
    <t>SŠ</t>
  </si>
  <si>
    <t>ZŠ</t>
  </si>
  <si>
    <t>MŠ</t>
  </si>
  <si>
    <t>POČET V SŠ/KON</t>
  </si>
  <si>
    <t>MÁLOTŘÍDKA</t>
  </si>
  <si>
    <t>POČET V ZŠ</t>
  </si>
  <si>
    <t>POČET V MŠ</t>
  </si>
  <si>
    <t>ONIV</t>
  </si>
  <si>
    <t>SŠ Konz</t>
  </si>
  <si>
    <t>Počet cizinců</t>
  </si>
  <si>
    <t xml:space="preserve">NIV celkem </t>
  </si>
  <si>
    <t>z toho platy</t>
  </si>
  <si>
    <t>Limit počtu zaměstnanců</t>
  </si>
  <si>
    <t>1 – 4 cizinci</t>
  </si>
  <si>
    <t>5 – 19 cizinců</t>
  </si>
  <si>
    <t>20 – 29 cizinců</t>
  </si>
  <si>
    <t>30 – 39 cizinců</t>
  </si>
  <si>
    <t>a dále na každých dalších 10 cizinců</t>
  </si>
  <si>
    <t>počet cizinců</t>
  </si>
  <si>
    <t>Násobek</t>
  </si>
  <si>
    <t xml:space="preserve"> Limit počtu zaměstnanců</t>
  </si>
  <si>
    <t>1 – 9 cizinců</t>
  </si>
  <si>
    <t>10 – 19 cizinců</t>
  </si>
  <si>
    <t>MŠ ZŠ</t>
  </si>
  <si>
    <t>1 – 19 cizinců</t>
  </si>
  <si>
    <t>40 – 49 cizinců</t>
  </si>
  <si>
    <t>ZŠ málotřídka</t>
  </si>
  <si>
    <t xml:space="preserve">SŠ K NIV celkem </t>
  </si>
  <si>
    <t>SŠ K z toho platy</t>
  </si>
  <si>
    <t>SŠ K Limit počtu zaměstnanců</t>
  </si>
  <si>
    <t xml:space="preserve">MŠ NIV celkem </t>
  </si>
  <si>
    <t>MŠ z toho platy</t>
  </si>
  <si>
    <t>MŠ Limit počtu zaměstnanců</t>
  </si>
  <si>
    <t xml:space="preserve">ZŠ NIV celkem </t>
  </si>
  <si>
    <t>ZŠ z toho platy</t>
  </si>
  <si>
    <t>ZŠ Limit počtu zaměstnanců</t>
  </si>
  <si>
    <t xml:space="preserve">ZŠ+MŠ NIV celkem </t>
  </si>
  <si>
    <t>ZŠ+MŠ z toho platy</t>
  </si>
  <si>
    <t>ZŠ+MŠ Limit počtu zaměstnanců</t>
  </si>
  <si>
    <t>NIV celkem</t>
  </si>
  <si>
    <t>MP celkem</t>
  </si>
  <si>
    <t>z toho OON</t>
  </si>
  <si>
    <t>Odvody pojistné</t>
  </si>
  <si>
    <t>Příděl FKSP</t>
  </si>
  <si>
    <t>z toho FKSP</t>
  </si>
  <si>
    <t>z toho pojistné</t>
  </si>
  <si>
    <t>Orientační výpočet k financování ukrajinského asistenta</t>
  </si>
  <si>
    <t>2. vlna (leden-srpen 2023)</t>
  </si>
  <si>
    <t xml:space="preserve">Tyto finanční prostředky se poskytují na náklady vzniklé od 1.1.2023 do 31.8.2023. </t>
  </si>
  <si>
    <t>Mateřská škola</t>
  </si>
  <si>
    <t>Základní škola</t>
  </si>
  <si>
    <t>cizinců</t>
  </si>
  <si>
    <t>Střední škola, konzervatoř</t>
  </si>
  <si>
    <t>Jste základní školou, která je tvořena pouze třídami 1. stupně a zároveň máte alespoň v jedné třídě zařazeny žáky z více ročníků? (vyberte odpověď)</t>
  </si>
  <si>
    <t>Pro jednotlivé druhy škol (mateřskou školu, základní školu anebo střední školu/konzervatoř) uveďte počet cizinců s udělenou dočasnou ochranou (dále jen "cizinci"), kteří jsou zařazeni ve třídách (u konzervatoří v odděleních), ve kterých je nejvýše 50 % těchto cizinců podle stavu ke dni odeslání údajů v šetření.</t>
  </si>
  <si>
    <t>tj. počet úvazků přepočítaný na 8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</si>
</sst>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[$Kč-405]_-;\-* #,##0\ [$Kč-405]_-;_-* &quot;-&quot;??\ [$Kč-405]_-;_-@_-"/>
    <numFmt numFmtId="165" formatCode="_-* #,##0\ &quot;Kč&quot;_-;\-* #,##0\ &quot;Kč&quot;_-;_-* &quot;-&quot;??\ &quot;Kč&quot;_-;_-@_-"/>
    <numFmt numFmtId="166" formatCode="#,##0.0000_ ;\-#,##0.0000\ "/>
    <numFmt numFmtId="167" formatCode="0.0%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3" fillId="0" borderId="0" xfId="1"/>
    <xf numFmtId="6" fontId="0" fillId="0" borderId="0" xfId="0" applyNumberForma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3" fillId="2" borderId="0" xfId="1" applyFill="1"/>
    <xf numFmtId="0" fontId="0" fillId="4" borderId="0" xfId="0" applyFill="1"/>
    <xf numFmtId="165" fontId="3" fillId="4" borderId="0" xfId="6" applyNumberFormat="1" applyFont="1" applyFill="1"/>
    <xf numFmtId="166" fontId="3" fillId="4" borderId="0" xfId="5" applyNumberFormat="1" applyFont="1" applyFill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165" fontId="3" fillId="6" borderId="0" xfId="1" applyNumberFormat="1" applyFill="1"/>
    <xf numFmtId="166" fontId="3" fillId="6" borderId="0" xfId="5" applyNumberFormat="1" applyFont="1" applyFill="1"/>
    <xf numFmtId="44" fontId="3" fillId="3" borderId="0" xfId="6" applyFont="1" applyFill="1"/>
    <xf numFmtId="0" fontId="3" fillId="3" borderId="0" xfId="1" applyFill="1"/>
    <xf numFmtId="164" fontId="3" fillId="5" borderId="0" xfId="1" applyNumberFormat="1" applyFill="1"/>
    <xf numFmtId="0" fontId="3" fillId="5" borderId="0" xfId="1" applyFill="1"/>
    <xf numFmtId="164" fontId="3" fillId="2" borderId="0" xfId="1" applyNumberFormat="1" applyFill="1"/>
    <xf numFmtId="0" fontId="7" fillId="7" borderId="0" xfId="1" applyFont="1" applyFill="1"/>
    <xf numFmtId="165" fontId="3" fillId="7" borderId="0" xfId="1" applyNumberFormat="1" applyFill="1"/>
    <xf numFmtId="166" fontId="3" fillId="7" borderId="0" xfId="1" applyNumberFormat="1" applyFill="1"/>
    <xf numFmtId="0" fontId="0" fillId="0" borderId="0" xfId="0" applyAlignment="1">
      <alignment horizontal="right"/>
    </xf>
    <xf numFmtId="167" fontId="0" fillId="0" borderId="0" xfId="7" applyNumberFormat="1" applyFont="1"/>
    <xf numFmtId="0" fontId="0" fillId="0" borderId="0" xfId="0" applyAlignment="1">
      <alignment horizontal="center"/>
    </xf>
    <xf numFmtId="0" fontId="3" fillId="11" borderId="0" xfId="1" applyFill="1"/>
    <xf numFmtId="0" fontId="9" fillId="3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9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65" fontId="9" fillId="5" borderId="2" xfId="6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9" fillId="5" borderId="2" xfId="0" applyFont="1" applyFill="1" applyBorder="1"/>
    <xf numFmtId="165" fontId="0" fillId="8" borderId="3" xfId="6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/>
    </xf>
  </cellXfs>
  <cellStyles count="9">
    <cellStyle name="Čárka" xfId="5" builtinId="3"/>
    <cellStyle name="Měna" xfId="6" builtinId="4"/>
    <cellStyle name="Normální" xfId="0" builtinId="0"/>
    <cellStyle name="Normální 2" xfId="1" xr:uid="{00000000-0005-0000-0000-000003000000}"/>
    <cellStyle name="Normální 2 3" xfId="3" xr:uid="{00000000-0005-0000-0000-000004000000}"/>
    <cellStyle name="Normální 3" xfId="2" xr:uid="{00000000-0005-0000-0000-000005000000}"/>
    <cellStyle name="normální 3 2" xfId="4" xr:uid="{00000000-0005-0000-0000-000006000000}"/>
    <cellStyle name="Normální 4" xfId="8" xr:uid="{00000000-0005-0000-0000-000007000000}"/>
    <cellStyle name="Procenta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"/>
  <sheetViews>
    <sheetView showGridLines="0" showRowColHeaders="0" tabSelected="1" showRuler="0" showWhiteSpace="0" zoomScaleNormal="100" zoomScaleSheetLayoutView="100" zoomScalePageLayoutView="85" workbookViewId="0">
      <selection activeCell="D9" sqref="D9"/>
    </sheetView>
  </sheetViews>
  <sheetFormatPr defaultRowHeight="15" x14ac:dyDescent="0.25"/>
  <cols>
    <col min="1" max="1" width="1.42578125" customWidth="1"/>
    <col min="2" max="2" width="42.140625" customWidth="1"/>
    <col min="4" max="4" width="14.5703125" bestFit="1" customWidth="1"/>
    <col min="5" max="5" width="17.7109375" customWidth="1"/>
    <col min="6" max="6" width="1.42578125" customWidth="1"/>
  </cols>
  <sheetData>
    <row r="1" spans="2:8" ht="7.5" customHeight="1" x14ac:dyDescent="0.25"/>
    <row r="2" spans="2:8" ht="21" x14ac:dyDescent="0.35">
      <c r="B2" s="49" t="s">
        <v>51</v>
      </c>
      <c r="C2" s="49"/>
      <c r="D2" s="49"/>
      <c r="E2" s="49"/>
    </row>
    <row r="3" spans="2:8" ht="15.75" x14ac:dyDescent="0.25">
      <c r="B3" s="50" t="s">
        <v>52</v>
      </c>
      <c r="C3" s="50"/>
      <c r="D3" s="50"/>
      <c r="E3" s="50"/>
    </row>
    <row r="4" spans="2:8" x14ac:dyDescent="0.25">
      <c r="B4" s="27"/>
      <c r="C4" s="27"/>
      <c r="D4" s="27"/>
      <c r="E4" s="27"/>
    </row>
    <row r="5" spans="2:8" ht="63" customHeight="1" x14ac:dyDescent="0.25">
      <c r="B5" s="48" t="s">
        <v>59</v>
      </c>
      <c r="C5" s="48"/>
      <c r="D5" s="48"/>
      <c r="E5" s="48"/>
    </row>
    <row r="6" spans="2:8" ht="14.25" customHeight="1" x14ac:dyDescent="0.25">
      <c r="B6" s="46"/>
      <c r="C6" s="46"/>
      <c r="D6" s="46"/>
      <c r="E6" s="46"/>
    </row>
    <row r="7" spans="2:8" x14ac:dyDescent="0.25">
      <c r="B7" s="47" t="s">
        <v>53</v>
      </c>
      <c r="C7" s="47"/>
      <c r="D7" s="47"/>
      <c r="E7" s="47"/>
    </row>
    <row r="8" spans="2:8" ht="15.75" thickBot="1" x14ac:dyDescent="0.3"/>
    <row r="9" spans="2:8" ht="16.5" thickBot="1" x14ac:dyDescent="0.3">
      <c r="B9" s="29" t="s">
        <v>54</v>
      </c>
      <c r="C9" t="s">
        <v>3</v>
      </c>
      <c r="D9" s="42">
        <v>0</v>
      </c>
      <c r="E9" s="33" t="s">
        <v>56</v>
      </c>
    </row>
    <row r="10" spans="2:8" ht="15.75" thickBot="1" x14ac:dyDescent="0.3"/>
    <row r="11" spans="2:8" ht="16.5" thickBot="1" x14ac:dyDescent="0.3">
      <c r="B11" s="30" t="s">
        <v>55</v>
      </c>
      <c r="D11" s="43">
        <v>0</v>
      </c>
      <c r="E11" s="33" t="s">
        <v>56</v>
      </c>
    </row>
    <row r="12" spans="2:8" ht="60.75" thickBot="1" x14ac:dyDescent="0.3">
      <c r="B12" s="31" t="s">
        <v>58</v>
      </c>
      <c r="D12" s="44" t="s">
        <v>2</v>
      </c>
      <c r="E12" s="41"/>
    </row>
    <row r="13" spans="2:8" ht="15.75" thickBot="1" x14ac:dyDescent="0.3"/>
    <row r="14" spans="2:8" ht="16.5" thickBot="1" x14ac:dyDescent="0.3">
      <c r="B14" s="32" t="s">
        <v>57</v>
      </c>
      <c r="D14" s="45">
        <v>0</v>
      </c>
      <c r="E14" s="33" t="s">
        <v>56</v>
      </c>
      <c r="H14" s="33"/>
    </row>
    <row r="15" spans="2:8" ht="15.75" thickBot="1" x14ac:dyDescent="0.3"/>
    <row r="16" spans="2:8" ht="15.75" x14ac:dyDescent="0.25">
      <c r="B16" s="36" t="s">
        <v>15</v>
      </c>
      <c r="D16" s="34">
        <f>'Data výpočet'!U2</f>
        <v>0</v>
      </c>
    </row>
    <row r="17" spans="2:4" ht="15.75" thickBot="1" x14ac:dyDescent="0.3">
      <c r="B17" s="37" t="s">
        <v>16</v>
      </c>
      <c r="D17" s="39">
        <f>'Data výpočet'!V2</f>
        <v>0</v>
      </c>
    </row>
    <row r="18" spans="2:4" ht="15.75" x14ac:dyDescent="0.25">
      <c r="B18" s="38" t="s">
        <v>17</v>
      </c>
      <c r="D18" s="40">
        <f>'Data výpočet'!W2</f>
        <v>0</v>
      </c>
    </row>
    <row r="19" spans="2:4" ht="15.75" thickBot="1" x14ac:dyDescent="0.3">
      <c r="B19" s="37" t="s">
        <v>60</v>
      </c>
      <c r="D19" s="35">
        <f>ROUND(D18/8*12,3)</f>
        <v>0</v>
      </c>
    </row>
    <row r="20" spans="2:4" ht="7.5" customHeight="1" x14ac:dyDescent="0.25"/>
  </sheetData>
  <sheetProtection sheet="1" objects="1" scenarios="1"/>
  <dataConsolidate/>
  <mergeCells count="5">
    <mergeCell ref="B6:E6"/>
    <mergeCell ref="B7:E7"/>
    <mergeCell ref="B5:E5"/>
    <mergeCell ref="B2:E2"/>
    <mergeCell ref="B3:E3"/>
  </mergeCells>
  <dataValidations count="1">
    <dataValidation type="whole" operator="greaterThanOrEqual" allowBlank="1" showInputMessage="1" showErrorMessage="1" errorTitle="Číslo" error="Vyplňte číslo bez mezer." sqref="D14 D9 D11" xr:uid="{00000000-0002-0000-0000-000000000000}">
      <formula1>0</formula1>
    </dataValidation>
  </dataValidations>
  <pageMargins left="0.9055118110236221" right="0.9055118110236221" top="0.78740157480314965" bottom="0.78740157480314965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" error="Vyberte z rozklikávacího seznamu ANO nebo NE" xr:uid="{00000000-0002-0000-0000-000001000000}">
          <x14:formula1>
            <xm:f>Normativy!$W$9:$W$10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"/>
  <sheetViews>
    <sheetView zoomScale="85" zoomScaleNormal="85" workbookViewId="0">
      <pane ySplit="1" topLeftCell="A2" activePane="bottomLeft" state="frozen"/>
      <selection activeCell="I17" sqref="I17"/>
      <selection pane="bottomLeft" activeCell="B2" sqref="B2"/>
    </sheetView>
  </sheetViews>
  <sheetFormatPr defaultColWidth="8.7109375" defaultRowHeight="15" x14ac:dyDescent="0.25"/>
  <cols>
    <col min="1" max="1" width="12.28515625" style="1" customWidth="1"/>
    <col min="2" max="2" width="11.42578125" style="1" customWidth="1"/>
    <col min="3" max="3" width="13.28515625" style="1" customWidth="1"/>
    <col min="4" max="4" width="16.140625" style="1" customWidth="1"/>
    <col min="5" max="8" width="9.140625" style="1" customWidth="1"/>
    <col min="9" max="9" width="17.28515625" style="1" bestFit="1" customWidth="1"/>
    <col min="10" max="10" width="17.140625" style="1" bestFit="1" customWidth="1"/>
    <col min="11" max="20" width="14" style="1" customWidth="1"/>
    <col min="21" max="21" width="14.5703125" style="1" customWidth="1"/>
    <col min="22" max="22" width="13.85546875" style="1" customWidth="1"/>
    <col min="23" max="23" width="12.85546875" style="1" customWidth="1"/>
    <col min="24" max="24" width="16.28515625" style="1" customWidth="1"/>
    <col min="25" max="25" width="15.140625" style="1" customWidth="1"/>
    <col min="26" max="26" width="14.7109375" style="1" customWidth="1"/>
    <col min="27" max="27" width="11.140625" style="1" customWidth="1"/>
    <col min="28" max="28" width="17.5703125" style="1" customWidth="1"/>
    <col min="29" max="29" width="15.28515625" style="1" customWidth="1"/>
    <col min="30" max="31" width="11.140625" style="1" customWidth="1"/>
    <col min="32" max="16384" width="8.7109375" style="1"/>
  </cols>
  <sheetData>
    <row r="1" spans="1:34" x14ac:dyDescent="0.25">
      <c r="A1" s="1" t="s">
        <v>11</v>
      </c>
      <c r="B1" s="1" t="s">
        <v>10</v>
      </c>
      <c r="C1" s="1" t="s">
        <v>9</v>
      </c>
      <c r="D1" s="1" t="s">
        <v>8</v>
      </c>
      <c r="E1" s="1" t="s">
        <v>7</v>
      </c>
      <c r="F1" s="1" t="s">
        <v>6</v>
      </c>
      <c r="G1" s="1" t="s">
        <v>5</v>
      </c>
      <c r="H1" s="1" t="s">
        <v>4</v>
      </c>
      <c r="I1" s="11" t="s">
        <v>35</v>
      </c>
      <c r="J1" s="11" t="s">
        <v>36</v>
      </c>
      <c r="K1" s="11" t="s">
        <v>37</v>
      </c>
      <c r="L1" s="13" t="s">
        <v>38</v>
      </c>
      <c r="M1" s="13" t="s">
        <v>39</v>
      </c>
      <c r="N1" s="13" t="s">
        <v>40</v>
      </c>
      <c r="O1" s="4" t="s">
        <v>41</v>
      </c>
      <c r="P1" s="4" t="s">
        <v>42</v>
      </c>
      <c r="Q1" s="4" t="s">
        <v>43</v>
      </c>
      <c r="R1" s="8" t="s">
        <v>32</v>
      </c>
      <c r="S1" s="8" t="s">
        <v>33</v>
      </c>
      <c r="T1" s="8" t="s">
        <v>34</v>
      </c>
      <c r="U1" s="14" t="s">
        <v>15</v>
      </c>
      <c r="V1" s="14" t="s">
        <v>16</v>
      </c>
      <c r="W1" s="14" t="s">
        <v>17</v>
      </c>
      <c r="X1" s="22" t="s">
        <v>44</v>
      </c>
      <c r="Y1" s="22" t="s">
        <v>45</v>
      </c>
      <c r="Z1" s="22" t="s">
        <v>16</v>
      </c>
      <c r="AA1" s="22" t="s">
        <v>46</v>
      </c>
      <c r="AB1" s="22" t="s">
        <v>47</v>
      </c>
      <c r="AC1" s="22" t="s">
        <v>48</v>
      </c>
      <c r="AD1" s="22" t="s">
        <v>12</v>
      </c>
      <c r="AE1" s="22" t="s">
        <v>17</v>
      </c>
      <c r="AF1" s="1" t="s">
        <v>7</v>
      </c>
      <c r="AG1" s="1" t="s">
        <v>6</v>
      </c>
      <c r="AH1" s="1" t="s">
        <v>5</v>
      </c>
    </row>
    <row r="2" spans="1:34" x14ac:dyDescent="0.25">
      <c r="A2" s="28">
        <f>'Zadávací formulář'!D9</f>
        <v>0</v>
      </c>
      <c r="B2" s="28">
        <f>'Zadávací formulář'!D11</f>
        <v>0</v>
      </c>
      <c r="C2" s="28" t="str">
        <f>'Zadávací formulář'!D12</f>
        <v>NE</v>
      </c>
      <c r="D2" s="28">
        <f>'Zadávací formulář'!D14</f>
        <v>0</v>
      </c>
      <c r="E2" s="28" t="str">
        <f>IF(A2&gt;0,"ANO",".")</f>
        <v>.</v>
      </c>
      <c r="F2" s="28" t="str">
        <f>IF(B2&gt;0,"ANO",".")</f>
        <v>.</v>
      </c>
      <c r="G2" s="28" t="str">
        <f>IF(D2&gt;0,"ANO",".")</f>
        <v>.</v>
      </c>
      <c r="H2" s="28" t="s">
        <v>0</v>
      </c>
      <c r="I2" s="17">
        <f>IF(F2&lt;&gt;"ANO",VLOOKUP(A2,Normativy!$A$10:$D$160,2,0),0)</f>
        <v>0</v>
      </c>
      <c r="J2" s="17">
        <f>IF(F2&lt;&gt;"ANO",VLOOKUP(A2,Normativy!$A$10:$D$160,3,0),0)</f>
        <v>0</v>
      </c>
      <c r="K2" s="18">
        <f>IF(F2&lt;&gt;"ANO",VLOOKUP(A2,Normativy!$A$10:$D$160,4,0),0)</f>
        <v>0</v>
      </c>
      <c r="L2" s="19">
        <f>IF(E2&lt;&gt;"ANO",IF(C2="ANO",VLOOKUP(B2,Normativy!$H$9:$K$160,2,0),VLOOKUP(B2,Normativy!$A$10:$D$160,2,0)),0)</f>
        <v>0</v>
      </c>
      <c r="M2" s="19">
        <f>IF(E2&lt;&gt;"ANO",IF(C2="ANO",VLOOKUP(B2,Normativy!$H$9:$K$160,3,0),VLOOKUP(B2,Normativy!$A$10:$D$160,3,0)),0)</f>
        <v>0</v>
      </c>
      <c r="N2" s="20">
        <f>IF(E2&lt;&gt;"ANO",IF(C2="ANO",VLOOKUP(B2,Normativy!$H$9:$K$160,4,0),VLOOKUP(B2,Normativy!$A$10:$D$160,4,0)),0)</f>
        <v>0</v>
      </c>
      <c r="O2" s="21">
        <f>IF(AND(E2="ANO",F2="ANO"),IF(C2="ANO",VLOOKUP(A2+B2,Normativy!$H$9:$K$160,2,0),VLOOKUP(A2+B2,Normativy!$A$10:$D$160,2,0)),0)</f>
        <v>0</v>
      </c>
      <c r="P2" s="21">
        <f>IF(AND(E2="ANO",F2="ANO"),IF(C2="ANO",VLOOKUP(A2+B2,Normativy!$H$9:$K$160,3,0),VLOOKUP(A2+B2,Normativy!$A$10:$D$160,3,0)),0)</f>
        <v>0</v>
      </c>
      <c r="Q2" s="7">
        <f>IF(AND(E2="ANO",F2="ANO"),IF(C2="ANO",VLOOKUP(A2+B2,Normativy!$H$9:$K$160,4,0),VLOOKUP(A2+B2,Normativy!$A$10:$D$160,4,0)),0)</f>
        <v>0</v>
      </c>
      <c r="R2" s="9">
        <f>IF(OR(G2="ANO",H2="ANO"),VLOOKUP(D2,Normativy!$O$10:$R$160,2,0),0)</f>
        <v>0</v>
      </c>
      <c r="S2" s="9">
        <f>IF(OR(G2="ANO",H2="ANO"),VLOOKUP(D2,Normativy!$O$10:$R$160,3,0),0)</f>
        <v>0</v>
      </c>
      <c r="T2" s="10">
        <f>IF(OR(G2="ANO",H2="ANO"),VLOOKUP(D2,Normativy!$O$10:$R$160,4,0),0)</f>
        <v>0</v>
      </c>
      <c r="U2" s="15">
        <f>I2+L2+O2+R2</f>
        <v>0</v>
      </c>
      <c r="V2" s="15">
        <f t="shared" ref="V2:W2" si="0">J2+M2+P2+S2</f>
        <v>0</v>
      </c>
      <c r="W2" s="16">
        <f t="shared" si="0"/>
        <v>0</v>
      </c>
      <c r="X2" s="23">
        <f>Y2+AB2+AC2+AD2</f>
        <v>0</v>
      </c>
      <c r="Y2" s="23">
        <f>Z2+AA2</f>
        <v>0</v>
      </c>
      <c r="Z2" s="23">
        <f>V2</f>
        <v>0</v>
      </c>
      <c r="AA2" s="23">
        <v>0</v>
      </c>
      <c r="AB2" s="23">
        <f>ROUND(Z2*0.338,0)</f>
        <v>0</v>
      </c>
      <c r="AC2" s="23">
        <f>ROUND(Z2*0.02,0)</f>
        <v>0</v>
      </c>
      <c r="AD2" s="23">
        <v>0</v>
      </c>
      <c r="AE2" s="24">
        <f>W2</f>
        <v>0</v>
      </c>
      <c r="AF2" s="1">
        <f t="shared" ref="AF2" si="1">IF(E2="ANO",1,0)</f>
        <v>0</v>
      </c>
      <c r="AG2" s="1">
        <f t="shared" ref="AG2" si="2">IF(F2="ANO",1,0)</f>
        <v>0</v>
      </c>
      <c r="AH2" s="1">
        <f t="shared" ref="AH2" si="3">IF(G2="ANO",1,0)</f>
        <v>0</v>
      </c>
    </row>
  </sheetData>
  <autoFilter ref="A1:AE2" xr:uid="{00000000-0009-0000-0000-000001000000}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70"/>
  <sheetViews>
    <sheetView workbookViewId="0">
      <selection activeCell="I17" sqref="I17"/>
    </sheetView>
  </sheetViews>
  <sheetFormatPr defaultRowHeight="15" x14ac:dyDescent="0.25"/>
  <cols>
    <col min="1" max="1" width="11.42578125" customWidth="1"/>
    <col min="2" max="2" width="11.140625" bestFit="1" customWidth="1"/>
    <col min="3" max="3" width="11.28515625" bestFit="1" customWidth="1"/>
    <col min="8" max="8" width="11.140625" customWidth="1"/>
    <col min="9" max="9" width="11.140625" bestFit="1" customWidth="1"/>
    <col min="10" max="10" width="11.42578125" customWidth="1"/>
    <col min="11" max="12" width="15.140625" customWidth="1"/>
    <col min="13" max="13" width="8.5703125" customWidth="1"/>
    <col min="14" max="14" width="8.140625" customWidth="1"/>
    <col min="15" max="15" width="11.42578125" customWidth="1"/>
    <col min="16" max="16" width="11.28515625" customWidth="1"/>
    <col min="17" max="17" width="11.28515625" bestFit="1" customWidth="1"/>
    <col min="22" max="22" width="23.140625" customWidth="1"/>
    <col min="23" max="23" width="13" customWidth="1"/>
    <col min="24" max="24" width="11.7109375" customWidth="1"/>
    <col min="25" max="25" width="11.140625" customWidth="1"/>
  </cols>
  <sheetData>
    <row r="1" spans="1:25" ht="29.1" customHeight="1" x14ac:dyDescent="0.25">
      <c r="A1" t="s">
        <v>14</v>
      </c>
      <c r="B1" t="s">
        <v>15</v>
      </c>
      <c r="C1" t="s">
        <v>16</v>
      </c>
      <c r="D1" t="s">
        <v>25</v>
      </c>
      <c r="H1" t="s">
        <v>14</v>
      </c>
      <c r="I1" t="s">
        <v>15</v>
      </c>
      <c r="J1" t="s">
        <v>16</v>
      </c>
      <c r="K1" t="s">
        <v>17</v>
      </c>
      <c r="O1" t="s">
        <v>14</v>
      </c>
      <c r="P1" t="s">
        <v>15</v>
      </c>
      <c r="Q1" t="s">
        <v>16</v>
      </c>
      <c r="R1" t="s">
        <v>25</v>
      </c>
      <c r="V1" t="s">
        <v>44</v>
      </c>
    </row>
    <row r="2" spans="1:25" x14ac:dyDescent="0.25">
      <c r="A2" t="s">
        <v>26</v>
      </c>
      <c r="B2" s="2">
        <v>0</v>
      </c>
      <c r="C2" s="2">
        <v>0</v>
      </c>
      <c r="D2">
        <v>0</v>
      </c>
      <c r="H2" t="s">
        <v>18</v>
      </c>
      <c r="I2" s="2">
        <v>0</v>
      </c>
      <c r="J2" s="2">
        <v>0</v>
      </c>
      <c r="K2">
        <v>0</v>
      </c>
      <c r="O2" t="s">
        <v>29</v>
      </c>
      <c r="P2" s="2">
        <v>0</v>
      </c>
      <c r="Q2" s="2">
        <v>0</v>
      </c>
      <c r="R2">
        <v>0</v>
      </c>
      <c r="V2" t="s">
        <v>45</v>
      </c>
      <c r="W2" s="26">
        <v>1.3580000000000001</v>
      </c>
      <c r="Y2">
        <v>24.8</v>
      </c>
    </row>
    <row r="3" spans="1:25" x14ac:dyDescent="0.25">
      <c r="A3" t="s">
        <v>27</v>
      </c>
      <c r="B3" s="2">
        <v>156822</v>
      </c>
      <c r="C3" s="2">
        <v>115480</v>
      </c>
      <c r="D3">
        <v>0.33329999999999999</v>
      </c>
      <c r="H3" t="s">
        <v>19</v>
      </c>
      <c r="I3" s="2">
        <v>156822</v>
      </c>
      <c r="J3" s="2">
        <v>115480</v>
      </c>
      <c r="K3">
        <v>0.33329999999999999</v>
      </c>
      <c r="O3" t="s">
        <v>20</v>
      </c>
      <c r="P3" s="2">
        <v>156822</v>
      </c>
      <c r="Q3" s="2">
        <v>115480</v>
      </c>
      <c r="R3">
        <v>0.33329999999999999</v>
      </c>
      <c r="V3" s="25" t="s">
        <v>16</v>
      </c>
      <c r="W3" s="26">
        <v>1</v>
      </c>
      <c r="Y3">
        <v>9</v>
      </c>
    </row>
    <row r="4" spans="1:25" x14ac:dyDescent="0.25">
      <c r="A4" t="s">
        <v>20</v>
      </c>
      <c r="B4" s="2">
        <v>313644</v>
      </c>
      <c r="C4" s="2">
        <v>230960</v>
      </c>
      <c r="D4">
        <v>0.66669999999999996</v>
      </c>
      <c r="H4" t="s">
        <v>20</v>
      </c>
      <c r="I4" s="2">
        <v>313644</v>
      </c>
      <c r="J4" s="2">
        <v>230960</v>
      </c>
      <c r="K4">
        <v>0.66669999999999996</v>
      </c>
      <c r="O4" t="s">
        <v>21</v>
      </c>
      <c r="P4" s="2">
        <v>313644</v>
      </c>
      <c r="Q4" s="2">
        <v>230960</v>
      </c>
      <c r="R4">
        <v>0.66669999999999996</v>
      </c>
      <c r="V4" s="25" t="s">
        <v>50</v>
      </c>
      <c r="W4" s="26">
        <v>0.33800000000000002</v>
      </c>
    </row>
    <row r="5" spans="1:25" x14ac:dyDescent="0.25">
      <c r="A5" t="s">
        <v>21</v>
      </c>
      <c r="B5" s="2">
        <v>470466</v>
      </c>
      <c r="C5" s="2">
        <v>346440</v>
      </c>
      <c r="D5">
        <v>1</v>
      </c>
      <c r="H5" t="s">
        <v>21</v>
      </c>
      <c r="I5" s="2">
        <v>470466</v>
      </c>
      <c r="J5" s="2">
        <v>346440</v>
      </c>
      <c r="K5">
        <v>1</v>
      </c>
      <c r="O5" t="s">
        <v>30</v>
      </c>
      <c r="P5" s="2">
        <v>470466</v>
      </c>
      <c r="Q5" s="2">
        <v>346440</v>
      </c>
      <c r="R5">
        <v>1</v>
      </c>
      <c r="V5" s="25" t="s">
        <v>49</v>
      </c>
      <c r="W5" s="26">
        <v>0.02</v>
      </c>
    </row>
    <row r="6" spans="1:25" x14ac:dyDescent="0.25">
      <c r="A6" t="s">
        <v>22</v>
      </c>
      <c r="B6" s="2">
        <v>156822</v>
      </c>
      <c r="C6" s="2">
        <v>115480</v>
      </c>
      <c r="D6">
        <v>0.33329999999999999</v>
      </c>
      <c r="H6" t="s">
        <v>22</v>
      </c>
      <c r="I6" s="2">
        <v>156822</v>
      </c>
      <c r="J6" s="2">
        <v>115480</v>
      </c>
      <c r="K6">
        <v>0.33329999999999999</v>
      </c>
      <c r="O6" t="s">
        <v>22</v>
      </c>
      <c r="P6" s="2">
        <v>156822</v>
      </c>
      <c r="Q6" s="2">
        <v>115480</v>
      </c>
      <c r="R6">
        <v>0.33329999999999999</v>
      </c>
      <c r="V6" s="25"/>
    </row>
    <row r="7" spans="1:25" x14ac:dyDescent="0.25">
      <c r="V7" s="25"/>
    </row>
    <row r="8" spans="1:25" x14ac:dyDescent="0.25">
      <c r="A8" s="5" t="s">
        <v>28</v>
      </c>
      <c r="B8" s="5"/>
      <c r="C8" s="12"/>
      <c r="D8" s="12"/>
      <c r="E8" s="12"/>
      <c r="H8" s="3" t="s">
        <v>31</v>
      </c>
      <c r="I8" s="4"/>
      <c r="J8" s="4"/>
      <c r="K8" s="4"/>
      <c r="L8" s="4"/>
      <c r="O8" s="6" t="s">
        <v>13</v>
      </c>
      <c r="P8" s="6"/>
      <c r="Q8" s="6"/>
      <c r="R8" s="6"/>
      <c r="S8" s="6"/>
    </row>
    <row r="9" spans="1:25" x14ac:dyDescent="0.25">
      <c r="A9" t="s">
        <v>23</v>
      </c>
      <c r="B9" t="s">
        <v>15</v>
      </c>
      <c r="C9" t="s">
        <v>16</v>
      </c>
      <c r="D9" t="s">
        <v>17</v>
      </c>
      <c r="E9" t="s">
        <v>24</v>
      </c>
      <c r="H9" t="s">
        <v>23</v>
      </c>
      <c r="I9" t="s">
        <v>15</v>
      </c>
      <c r="J9" t="s">
        <v>16</v>
      </c>
      <c r="K9" t="s">
        <v>17</v>
      </c>
      <c r="L9" t="s">
        <v>24</v>
      </c>
      <c r="O9" t="s">
        <v>23</v>
      </c>
      <c r="P9" t="s">
        <v>15</v>
      </c>
      <c r="Q9" t="s">
        <v>16</v>
      </c>
      <c r="R9" t="s">
        <v>17</v>
      </c>
      <c r="S9" t="s">
        <v>24</v>
      </c>
      <c r="W9" t="s">
        <v>1</v>
      </c>
    </row>
    <row r="10" spans="1:25" x14ac:dyDescent="0.25">
      <c r="A10">
        <v>0</v>
      </c>
      <c r="B10" s="2">
        <f>$B$2</f>
        <v>0</v>
      </c>
      <c r="C10" s="2">
        <f>$C$2</f>
        <v>0</v>
      </c>
      <c r="D10">
        <f>$D$2</f>
        <v>0</v>
      </c>
      <c r="H10">
        <v>0</v>
      </c>
      <c r="I10" s="2">
        <f>$I$2</f>
        <v>0</v>
      </c>
      <c r="J10" s="2">
        <f>$J$2</f>
        <v>0</v>
      </c>
      <c r="K10">
        <f>$K$2</f>
        <v>0</v>
      </c>
      <c r="O10">
        <v>0</v>
      </c>
      <c r="P10" s="2">
        <f t="shared" ref="P10:P19" si="0">$P$2</f>
        <v>0</v>
      </c>
      <c r="Q10" s="2">
        <f t="shared" ref="Q10:Q19" si="1">$Q$2</f>
        <v>0</v>
      </c>
      <c r="R10">
        <f t="shared" ref="R10:R19" si="2">$R$2</f>
        <v>0</v>
      </c>
      <c r="W10" t="s">
        <v>2</v>
      </c>
    </row>
    <row r="11" spans="1:25" x14ac:dyDescent="0.25">
      <c r="A11">
        <v>1</v>
      </c>
      <c r="B11" s="2">
        <f>$B$2</f>
        <v>0</v>
      </c>
      <c r="C11" s="2">
        <f>$C$2</f>
        <v>0</v>
      </c>
      <c r="D11">
        <f>$D$2</f>
        <v>0</v>
      </c>
      <c r="H11">
        <v>1</v>
      </c>
      <c r="I11" s="2">
        <f>$I$2</f>
        <v>0</v>
      </c>
      <c r="J11" s="2">
        <f>$J$2</f>
        <v>0</v>
      </c>
      <c r="K11">
        <f>$K$2</f>
        <v>0</v>
      </c>
      <c r="O11">
        <v>1</v>
      </c>
      <c r="P11" s="2">
        <f t="shared" si="0"/>
        <v>0</v>
      </c>
      <c r="Q11" s="2">
        <f t="shared" si="1"/>
        <v>0</v>
      </c>
      <c r="R11">
        <f t="shared" si="2"/>
        <v>0</v>
      </c>
    </row>
    <row r="12" spans="1:25" x14ac:dyDescent="0.25">
      <c r="A12">
        <v>2</v>
      </c>
      <c r="B12" s="2">
        <f>$B$2</f>
        <v>0</v>
      </c>
      <c r="C12" s="2">
        <f>$C$2</f>
        <v>0</v>
      </c>
      <c r="D12">
        <f>$D$2</f>
        <v>0</v>
      </c>
      <c r="H12">
        <v>2</v>
      </c>
      <c r="I12" s="2">
        <f>$I$2</f>
        <v>0</v>
      </c>
      <c r="J12" s="2">
        <f>$J$2</f>
        <v>0</v>
      </c>
      <c r="K12">
        <f>$K$2</f>
        <v>0</v>
      </c>
      <c r="O12">
        <v>2</v>
      </c>
      <c r="P12" s="2">
        <f t="shared" si="0"/>
        <v>0</v>
      </c>
      <c r="Q12" s="2">
        <f t="shared" si="1"/>
        <v>0</v>
      </c>
      <c r="R12">
        <f t="shared" si="2"/>
        <v>0</v>
      </c>
    </row>
    <row r="13" spans="1:25" x14ac:dyDescent="0.25">
      <c r="A13">
        <v>3</v>
      </c>
      <c r="B13" s="2">
        <f>$B$2</f>
        <v>0</v>
      </c>
      <c r="C13" s="2">
        <f>$C$2</f>
        <v>0</v>
      </c>
      <c r="D13">
        <f>$D$2</f>
        <v>0</v>
      </c>
      <c r="H13">
        <v>3</v>
      </c>
      <c r="I13" s="2">
        <f>$I$2</f>
        <v>0</v>
      </c>
      <c r="J13" s="2">
        <f>$J$2</f>
        <v>0</v>
      </c>
      <c r="K13">
        <f>$K$2</f>
        <v>0</v>
      </c>
      <c r="O13">
        <v>3</v>
      </c>
      <c r="P13" s="2">
        <f t="shared" si="0"/>
        <v>0</v>
      </c>
      <c r="Q13" s="2">
        <f t="shared" si="1"/>
        <v>0</v>
      </c>
      <c r="R13">
        <f t="shared" si="2"/>
        <v>0</v>
      </c>
    </row>
    <row r="14" spans="1:25" x14ac:dyDescent="0.25">
      <c r="A14">
        <v>4</v>
      </c>
      <c r="B14" s="2">
        <f>$B$2</f>
        <v>0</v>
      </c>
      <c r="C14" s="2">
        <f>$C$2</f>
        <v>0</v>
      </c>
      <c r="D14">
        <f>$D$2</f>
        <v>0</v>
      </c>
      <c r="H14">
        <v>4</v>
      </c>
      <c r="I14" s="2">
        <f>$I$2</f>
        <v>0</v>
      </c>
      <c r="J14" s="2">
        <f>$J$2</f>
        <v>0</v>
      </c>
      <c r="K14">
        <f>$K$2</f>
        <v>0</v>
      </c>
      <c r="O14">
        <v>4</v>
      </c>
      <c r="P14" s="2">
        <f t="shared" si="0"/>
        <v>0</v>
      </c>
      <c r="Q14" s="2">
        <f t="shared" si="1"/>
        <v>0</v>
      </c>
      <c r="R14">
        <f t="shared" si="2"/>
        <v>0</v>
      </c>
    </row>
    <row r="15" spans="1:25" x14ac:dyDescent="0.25">
      <c r="A15">
        <v>5</v>
      </c>
      <c r="B15" s="2">
        <f t="shared" ref="B15:B19" si="3">$B$2</f>
        <v>0</v>
      </c>
      <c r="C15" s="2">
        <f t="shared" ref="C15:C19" si="4">$C$2</f>
        <v>0</v>
      </c>
      <c r="D15">
        <f t="shared" ref="D15:D19" si="5">$D$2</f>
        <v>0</v>
      </c>
      <c r="H15">
        <v>5</v>
      </c>
      <c r="I15" s="2">
        <f>$I$3</f>
        <v>156822</v>
      </c>
      <c r="J15" s="2">
        <f>$J$3</f>
        <v>115480</v>
      </c>
      <c r="K15">
        <f>$K$3</f>
        <v>0.33329999999999999</v>
      </c>
      <c r="O15">
        <v>5</v>
      </c>
      <c r="P15" s="2">
        <f t="shared" si="0"/>
        <v>0</v>
      </c>
      <c r="Q15" s="2">
        <f t="shared" si="1"/>
        <v>0</v>
      </c>
      <c r="R15">
        <f t="shared" si="2"/>
        <v>0</v>
      </c>
    </row>
    <row r="16" spans="1:25" x14ac:dyDescent="0.25">
      <c r="A16">
        <v>6</v>
      </c>
      <c r="B16" s="2">
        <f t="shared" si="3"/>
        <v>0</v>
      </c>
      <c r="C16" s="2">
        <f t="shared" si="4"/>
        <v>0</v>
      </c>
      <c r="D16">
        <f t="shared" si="5"/>
        <v>0</v>
      </c>
      <c r="H16">
        <v>6</v>
      </c>
      <c r="I16" s="2">
        <f t="shared" ref="I16:I29" si="6">$I$3</f>
        <v>156822</v>
      </c>
      <c r="J16" s="2">
        <f t="shared" ref="J16:J29" si="7">$J$3</f>
        <v>115480</v>
      </c>
      <c r="K16">
        <f t="shared" ref="K16:K29" si="8">$K$3</f>
        <v>0.33329999999999999</v>
      </c>
      <c r="O16">
        <v>6</v>
      </c>
      <c r="P16" s="2">
        <f t="shared" si="0"/>
        <v>0</v>
      </c>
      <c r="Q16" s="2">
        <f t="shared" si="1"/>
        <v>0</v>
      </c>
      <c r="R16">
        <f t="shared" si="2"/>
        <v>0</v>
      </c>
    </row>
    <row r="17" spans="1:18" x14ac:dyDescent="0.25">
      <c r="A17">
        <v>7</v>
      </c>
      <c r="B17" s="2">
        <f t="shared" si="3"/>
        <v>0</v>
      </c>
      <c r="C17" s="2">
        <f t="shared" si="4"/>
        <v>0</v>
      </c>
      <c r="D17">
        <f t="shared" si="5"/>
        <v>0</v>
      </c>
      <c r="H17">
        <v>7</v>
      </c>
      <c r="I17" s="2">
        <f t="shared" si="6"/>
        <v>156822</v>
      </c>
      <c r="J17" s="2">
        <f t="shared" si="7"/>
        <v>115480</v>
      </c>
      <c r="K17">
        <f t="shared" si="8"/>
        <v>0.33329999999999999</v>
      </c>
      <c r="O17">
        <v>7</v>
      </c>
      <c r="P17" s="2">
        <f t="shared" si="0"/>
        <v>0</v>
      </c>
      <c r="Q17" s="2">
        <f t="shared" si="1"/>
        <v>0</v>
      </c>
      <c r="R17">
        <f t="shared" si="2"/>
        <v>0</v>
      </c>
    </row>
    <row r="18" spans="1:18" x14ac:dyDescent="0.25">
      <c r="A18">
        <v>8</v>
      </c>
      <c r="B18" s="2">
        <f t="shared" si="3"/>
        <v>0</v>
      </c>
      <c r="C18" s="2">
        <f t="shared" si="4"/>
        <v>0</v>
      </c>
      <c r="D18">
        <f t="shared" si="5"/>
        <v>0</v>
      </c>
      <c r="H18">
        <v>8</v>
      </c>
      <c r="I18" s="2">
        <f t="shared" si="6"/>
        <v>156822</v>
      </c>
      <c r="J18" s="2">
        <f t="shared" si="7"/>
        <v>115480</v>
      </c>
      <c r="K18">
        <f t="shared" si="8"/>
        <v>0.33329999999999999</v>
      </c>
      <c r="O18">
        <v>8</v>
      </c>
      <c r="P18" s="2">
        <f t="shared" si="0"/>
        <v>0</v>
      </c>
      <c r="Q18" s="2">
        <f t="shared" si="1"/>
        <v>0</v>
      </c>
      <c r="R18">
        <f t="shared" si="2"/>
        <v>0</v>
      </c>
    </row>
    <row r="19" spans="1:18" x14ac:dyDescent="0.25">
      <c r="A19">
        <v>9</v>
      </c>
      <c r="B19" s="2">
        <f t="shared" si="3"/>
        <v>0</v>
      </c>
      <c r="C19" s="2">
        <f t="shared" si="4"/>
        <v>0</v>
      </c>
      <c r="D19">
        <f t="shared" si="5"/>
        <v>0</v>
      </c>
      <c r="H19">
        <v>9</v>
      </c>
      <c r="I19" s="2">
        <f t="shared" si="6"/>
        <v>156822</v>
      </c>
      <c r="J19" s="2">
        <f t="shared" si="7"/>
        <v>115480</v>
      </c>
      <c r="K19">
        <f t="shared" si="8"/>
        <v>0.33329999999999999</v>
      </c>
      <c r="O19">
        <v>9</v>
      </c>
      <c r="P19" s="2">
        <f t="shared" si="0"/>
        <v>0</v>
      </c>
      <c r="Q19" s="2">
        <f t="shared" si="1"/>
        <v>0</v>
      </c>
      <c r="R19">
        <f t="shared" si="2"/>
        <v>0</v>
      </c>
    </row>
    <row r="20" spans="1:18" x14ac:dyDescent="0.25">
      <c r="A20">
        <v>10</v>
      </c>
      <c r="B20" s="2">
        <f t="shared" ref="B20:B29" si="9">$B$3</f>
        <v>156822</v>
      </c>
      <c r="C20" s="2">
        <f t="shared" ref="C20:C29" si="10">$C$3</f>
        <v>115480</v>
      </c>
      <c r="D20">
        <f t="shared" ref="D20:D29" si="11">$D$3</f>
        <v>0.33329999999999999</v>
      </c>
      <c r="H20">
        <v>10</v>
      </c>
      <c r="I20" s="2">
        <f t="shared" si="6"/>
        <v>156822</v>
      </c>
      <c r="J20" s="2">
        <f t="shared" si="7"/>
        <v>115480</v>
      </c>
      <c r="K20">
        <f t="shared" si="8"/>
        <v>0.33329999999999999</v>
      </c>
      <c r="O20">
        <v>10</v>
      </c>
      <c r="P20" s="2">
        <f t="shared" ref="P20:P29" si="12">$P$2</f>
        <v>0</v>
      </c>
      <c r="Q20" s="2">
        <f t="shared" ref="Q20:Q29" si="13">$Q$2</f>
        <v>0</v>
      </c>
      <c r="R20">
        <f t="shared" ref="R20:R29" si="14">$R$2</f>
        <v>0</v>
      </c>
    </row>
    <row r="21" spans="1:18" x14ac:dyDescent="0.25">
      <c r="A21">
        <v>11</v>
      </c>
      <c r="B21" s="2">
        <f t="shared" si="9"/>
        <v>156822</v>
      </c>
      <c r="C21" s="2">
        <f t="shared" si="10"/>
        <v>115480</v>
      </c>
      <c r="D21">
        <f t="shared" si="11"/>
        <v>0.33329999999999999</v>
      </c>
      <c r="H21">
        <v>11</v>
      </c>
      <c r="I21" s="2">
        <f t="shared" si="6"/>
        <v>156822</v>
      </c>
      <c r="J21" s="2">
        <f t="shared" si="7"/>
        <v>115480</v>
      </c>
      <c r="K21">
        <f t="shared" si="8"/>
        <v>0.33329999999999999</v>
      </c>
      <c r="O21">
        <v>11</v>
      </c>
      <c r="P21" s="2">
        <f t="shared" si="12"/>
        <v>0</v>
      </c>
      <c r="Q21" s="2">
        <f t="shared" si="13"/>
        <v>0</v>
      </c>
      <c r="R21">
        <f t="shared" si="14"/>
        <v>0</v>
      </c>
    </row>
    <row r="22" spans="1:18" x14ac:dyDescent="0.25">
      <c r="A22">
        <v>12</v>
      </c>
      <c r="B22" s="2">
        <f t="shared" si="9"/>
        <v>156822</v>
      </c>
      <c r="C22" s="2">
        <f t="shared" si="10"/>
        <v>115480</v>
      </c>
      <c r="D22">
        <f t="shared" si="11"/>
        <v>0.33329999999999999</v>
      </c>
      <c r="H22">
        <v>12</v>
      </c>
      <c r="I22" s="2">
        <f t="shared" si="6"/>
        <v>156822</v>
      </c>
      <c r="J22" s="2">
        <f t="shared" si="7"/>
        <v>115480</v>
      </c>
      <c r="K22">
        <f t="shared" si="8"/>
        <v>0.33329999999999999</v>
      </c>
      <c r="O22">
        <v>12</v>
      </c>
      <c r="P22" s="2">
        <f t="shared" si="12"/>
        <v>0</v>
      </c>
      <c r="Q22" s="2">
        <f t="shared" si="13"/>
        <v>0</v>
      </c>
      <c r="R22">
        <f t="shared" si="14"/>
        <v>0</v>
      </c>
    </row>
    <row r="23" spans="1:18" x14ac:dyDescent="0.25">
      <c r="A23">
        <v>13</v>
      </c>
      <c r="B23" s="2">
        <f t="shared" si="9"/>
        <v>156822</v>
      </c>
      <c r="C23" s="2">
        <f t="shared" si="10"/>
        <v>115480</v>
      </c>
      <c r="D23">
        <f t="shared" si="11"/>
        <v>0.33329999999999999</v>
      </c>
      <c r="H23">
        <v>13</v>
      </c>
      <c r="I23" s="2">
        <f t="shared" si="6"/>
        <v>156822</v>
      </c>
      <c r="J23" s="2">
        <f t="shared" si="7"/>
        <v>115480</v>
      </c>
      <c r="K23">
        <f t="shared" si="8"/>
        <v>0.33329999999999999</v>
      </c>
      <c r="O23">
        <v>13</v>
      </c>
      <c r="P23" s="2">
        <f t="shared" si="12"/>
        <v>0</v>
      </c>
      <c r="Q23" s="2">
        <f t="shared" si="13"/>
        <v>0</v>
      </c>
      <c r="R23">
        <f t="shared" si="14"/>
        <v>0</v>
      </c>
    </row>
    <row r="24" spans="1:18" x14ac:dyDescent="0.25">
      <c r="A24">
        <v>14</v>
      </c>
      <c r="B24" s="2">
        <f t="shared" si="9"/>
        <v>156822</v>
      </c>
      <c r="C24" s="2">
        <f t="shared" si="10"/>
        <v>115480</v>
      </c>
      <c r="D24">
        <f t="shared" si="11"/>
        <v>0.33329999999999999</v>
      </c>
      <c r="H24">
        <v>14</v>
      </c>
      <c r="I24" s="2">
        <f t="shared" si="6"/>
        <v>156822</v>
      </c>
      <c r="J24" s="2">
        <f t="shared" si="7"/>
        <v>115480</v>
      </c>
      <c r="K24">
        <f t="shared" si="8"/>
        <v>0.33329999999999999</v>
      </c>
      <c r="O24">
        <v>14</v>
      </c>
      <c r="P24" s="2">
        <f t="shared" si="12"/>
        <v>0</v>
      </c>
      <c r="Q24" s="2">
        <f t="shared" si="13"/>
        <v>0</v>
      </c>
      <c r="R24">
        <f t="shared" si="14"/>
        <v>0</v>
      </c>
    </row>
    <row r="25" spans="1:18" x14ac:dyDescent="0.25">
      <c r="A25">
        <v>15</v>
      </c>
      <c r="B25" s="2">
        <f t="shared" si="9"/>
        <v>156822</v>
      </c>
      <c r="C25" s="2">
        <f t="shared" si="10"/>
        <v>115480</v>
      </c>
      <c r="D25">
        <f t="shared" si="11"/>
        <v>0.33329999999999999</v>
      </c>
      <c r="H25">
        <v>15</v>
      </c>
      <c r="I25" s="2">
        <f t="shared" si="6"/>
        <v>156822</v>
      </c>
      <c r="J25" s="2">
        <f t="shared" si="7"/>
        <v>115480</v>
      </c>
      <c r="K25">
        <f t="shared" si="8"/>
        <v>0.33329999999999999</v>
      </c>
      <c r="O25">
        <v>15</v>
      </c>
      <c r="P25" s="2">
        <f t="shared" si="12"/>
        <v>0</v>
      </c>
      <c r="Q25" s="2">
        <f t="shared" si="13"/>
        <v>0</v>
      </c>
      <c r="R25">
        <f t="shared" si="14"/>
        <v>0</v>
      </c>
    </row>
    <row r="26" spans="1:18" x14ac:dyDescent="0.25">
      <c r="A26">
        <v>16</v>
      </c>
      <c r="B26" s="2">
        <f t="shared" si="9"/>
        <v>156822</v>
      </c>
      <c r="C26" s="2">
        <f t="shared" si="10"/>
        <v>115480</v>
      </c>
      <c r="D26">
        <f t="shared" si="11"/>
        <v>0.33329999999999999</v>
      </c>
      <c r="H26">
        <v>16</v>
      </c>
      <c r="I26" s="2">
        <f t="shared" si="6"/>
        <v>156822</v>
      </c>
      <c r="J26" s="2">
        <f t="shared" si="7"/>
        <v>115480</v>
      </c>
      <c r="K26">
        <f t="shared" si="8"/>
        <v>0.33329999999999999</v>
      </c>
      <c r="O26">
        <v>16</v>
      </c>
      <c r="P26" s="2">
        <f t="shared" si="12"/>
        <v>0</v>
      </c>
      <c r="Q26" s="2">
        <f t="shared" si="13"/>
        <v>0</v>
      </c>
      <c r="R26">
        <f t="shared" si="14"/>
        <v>0</v>
      </c>
    </row>
    <row r="27" spans="1:18" x14ac:dyDescent="0.25">
      <c r="A27">
        <v>17</v>
      </c>
      <c r="B27" s="2">
        <f t="shared" si="9"/>
        <v>156822</v>
      </c>
      <c r="C27" s="2">
        <f t="shared" si="10"/>
        <v>115480</v>
      </c>
      <c r="D27">
        <f t="shared" si="11"/>
        <v>0.33329999999999999</v>
      </c>
      <c r="H27">
        <v>17</v>
      </c>
      <c r="I27" s="2">
        <f t="shared" si="6"/>
        <v>156822</v>
      </c>
      <c r="J27" s="2">
        <f t="shared" si="7"/>
        <v>115480</v>
      </c>
      <c r="K27">
        <f t="shared" si="8"/>
        <v>0.33329999999999999</v>
      </c>
      <c r="O27">
        <v>17</v>
      </c>
      <c r="P27" s="2">
        <f t="shared" si="12"/>
        <v>0</v>
      </c>
      <c r="Q27" s="2">
        <f t="shared" si="13"/>
        <v>0</v>
      </c>
      <c r="R27">
        <f t="shared" si="14"/>
        <v>0</v>
      </c>
    </row>
    <row r="28" spans="1:18" x14ac:dyDescent="0.25">
      <c r="A28">
        <v>18</v>
      </c>
      <c r="B28" s="2">
        <f t="shared" si="9"/>
        <v>156822</v>
      </c>
      <c r="C28" s="2">
        <f t="shared" si="10"/>
        <v>115480</v>
      </c>
      <c r="D28">
        <f t="shared" si="11"/>
        <v>0.33329999999999999</v>
      </c>
      <c r="H28">
        <v>18</v>
      </c>
      <c r="I28" s="2">
        <f t="shared" si="6"/>
        <v>156822</v>
      </c>
      <c r="J28" s="2">
        <f t="shared" si="7"/>
        <v>115480</v>
      </c>
      <c r="K28">
        <f t="shared" si="8"/>
        <v>0.33329999999999999</v>
      </c>
      <c r="O28">
        <v>18</v>
      </c>
      <c r="P28" s="2">
        <f t="shared" si="12"/>
        <v>0</v>
      </c>
      <c r="Q28" s="2">
        <f t="shared" si="13"/>
        <v>0</v>
      </c>
      <c r="R28">
        <f t="shared" si="14"/>
        <v>0</v>
      </c>
    </row>
    <row r="29" spans="1:18" x14ac:dyDescent="0.25">
      <c r="A29">
        <v>19</v>
      </c>
      <c r="B29" s="2">
        <f t="shared" si="9"/>
        <v>156822</v>
      </c>
      <c r="C29" s="2">
        <f t="shared" si="10"/>
        <v>115480</v>
      </c>
      <c r="D29">
        <f t="shared" si="11"/>
        <v>0.33329999999999999</v>
      </c>
      <c r="H29">
        <v>19</v>
      </c>
      <c r="I29" s="2">
        <f t="shared" si="6"/>
        <v>156822</v>
      </c>
      <c r="J29" s="2">
        <f t="shared" si="7"/>
        <v>115480</v>
      </c>
      <c r="K29">
        <f t="shared" si="8"/>
        <v>0.33329999999999999</v>
      </c>
      <c r="O29">
        <v>19</v>
      </c>
      <c r="P29" s="2">
        <f t="shared" si="12"/>
        <v>0</v>
      </c>
      <c r="Q29" s="2">
        <f t="shared" si="13"/>
        <v>0</v>
      </c>
      <c r="R29">
        <f t="shared" si="14"/>
        <v>0</v>
      </c>
    </row>
    <row r="30" spans="1:18" x14ac:dyDescent="0.25">
      <c r="A30">
        <v>20</v>
      </c>
      <c r="B30" s="2">
        <f t="shared" ref="B30:B39" si="15">$B$4</f>
        <v>313644</v>
      </c>
      <c r="C30" s="2">
        <f t="shared" ref="C30:C39" si="16">$C$4</f>
        <v>230960</v>
      </c>
      <c r="D30">
        <f t="shared" ref="D30:D39" si="17">$D$4</f>
        <v>0.66669999999999996</v>
      </c>
      <c r="H30">
        <v>20</v>
      </c>
      <c r="I30" s="2">
        <f>$I$4</f>
        <v>313644</v>
      </c>
      <c r="J30" s="2">
        <f>$J$4</f>
        <v>230960</v>
      </c>
      <c r="K30">
        <f>$K$4</f>
        <v>0.66669999999999996</v>
      </c>
      <c r="O30">
        <v>20</v>
      </c>
      <c r="P30" s="2">
        <f t="shared" ref="P30:P39" si="18">$P$3</f>
        <v>156822</v>
      </c>
      <c r="Q30" s="2">
        <f t="shared" ref="Q30:Q39" si="19">$Q$3</f>
        <v>115480</v>
      </c>
      <c r="R30">
        <f t="shared" ref="R30:R39" si="20">$R$3</f>
        <v>0.33329999999999999</v>
      </c>
    </row>
    <row r="31" spans="1:18" x14ac:dyDescent="0.25">
      <c r="A31">
        <v>21</v>
      </c>
      <c r="B31" s="2">
        <f t="shared" si="15"/>
        <v>313644</v>
      </c>
      <c r="C31" s="2">
        <f t="shared" si="16"/>
        <v>230960</v>
      </c>
      <c r="D31">
        <f t="shared" si="17"/>
        <v>0.66669999999999996</v>
      </c>
      <c r="H31">
        <v>21</v>
      </c>
      <c r="I31" s="2">
        <f t="shared" ref="I31:I39" si="21">$I$4</f>
        <v>313644</v>
      </c>
      <c r="J31" s="2">
        <f t="shared" ref="J31:J39" si="22">$J$4</f>
        <v>230960</v>
      </c>
      <c r="K31">
        <f t="shared" ref="K31:K39" si="23">$K$4</f>
        <v>0.66669999999999996</v>
      </c>
      <c r="O31">
        <v>21</v>
      </c>
      <c r="P31" s="2">
        <f t="shared" si="18"/>
        <v>156822</v>
      </c>
      <c r="Q31" s="2">
        <f t="shared" si="19"/>
        <v>115480</v>
      </c>
      <c r="R31">
        <f t="shared" si="20"/>
        <v>0.33329999999999999</v>
      </c>
    </row>
    <row r="32" spans="1:18" x14ac:dyDescent="0.25">
      <c r="A32">
        <v>22</v>
      </c>
      <c r="B32" s="2">
        <f t="shared" si="15"/>
        <v>313644</v>
      </c>
      <c r="C32" s="2">
        <f t="shared" si="16"/>
        <v>230960</v>
      </c>
      <c r="D32">
        <f t="shared" si="17"/>
        <v>0.66669999999999996</v>
      </c>
      <c r="H32">
        <v>22</v>
      </c>
      <c r="I32" s="2">
        <f t="shared" si="21"/>
        <v>313644</v>
      </c>
      <c r="J32" s="2">
        <f t="shared" si="22"/>
        <v>230960</v>
      </c>
      <c r="K32">
        <f t="shared" si="23"/>
        <v>0.66669999999999996</v>
      </c>
      <c r="O32">
        <v>22</v>
      </c>
      <c r="P32" s="2">
        <f t="shared" si="18"/>
        <v>156822</v>
      </c>
      <c r="Q32" s="2">
        <f t="shared" si="19"/>
        <v>115480</v>
      </c>
      <c r="R32">
        <f t="shared" si="20"/>
        <v>0.33329999999999999</v>
      </c>
    </row>
    <row r="33" spans="1:18" x14ac:dyDescent="0.25">
      <c r="A33">
        <v>23</v>
      </c>
      <c r="B33" s="2">
        <f t="shared" si="15"/>
        <v>313644</v>
      </c>
      <c r="C33" s="2">
        <f t="shared" si="16"/>
        <v>230960</v>
      </c>
      <c r="D33">
        <f t="shared" si="17"/>
        <v>0.66669999999999996</v>
      </c>
      <c r="H33">
        <v>23</v>
      </c>
      <c r="I33" s="2">
        <f t="shared" si="21"/>
        <v>313644</v>
      </c>
      <c r="J33" s="2">
        <f t="shared" si="22"/>
        <v>230960</v>
      </c>
      <c r="K33">
        <f t="shared" si="23"/>
        <v>0.66669999999999996</v>
      </c>
      <c r="O33">
        <v>23</v>
      </c>
      <c r="P33" s="2">
        <f t="shared" si="18"/>
        <v>156822</v>
      </c>
      <c r="Q33" s="2">
        <f t="shared" si="19"/>
        <v>115480</v>
      </c>
      <c r="R33">
        <f t="shared" si="20"/>
        <v>0.33329999999999999</v>
      </c>
    </row>
    <row r="34" spans="1:18" x14ac:dyDescent="0.25">
      <c r="A34">
        <v>24</v>
      </c>
      <c r="B34" s="2">
        <f t="shared" si="15"/>
        <v>313644</v>
      </c>
      <c r="C34" s="2">
        <f t="shared" si="16"/>
        <v>230960</v>
      </c>
      <c r="D34">
        <f t="shared" si="17"/>
        <v>0.66669999999999996</v>
      </c>
      <c r="H34">
        <v>24</v>
      </c>
      <c r="I34" s="2">
        <f t="shared" si="21"/>
        <v>313644</v>
      </c>
      <c r="J34" s="2">
        <f t="shared" si="22"/>
        <v>230960</v>
      </c>
      <c r="K34">
        <f t="shared" si="23"/>
        <v>0.66669999999999996</v>
      </c>
      <c r="O34">
        <v>24</v>
      </c>
      <c r="P34" s="2">
        <f t="shared" si="18"/>
        <v>156822</v>
      </c>
      <c r="Q34" s="2">
        <f t="shared" si="19"/>
        <v>115480</v>
      </c>
      <c r="R34">
        <f t="shared" si="20"/>
        <v>0.33329999999999999</v>
      </c>
    </row>
    <row r="35" spans="1:18" x14ac:dyDescent="0.25">
      <c r="A35">
        <v>25</v>
      </c>
      <c r="B35" s="2">
        <f t="shared" si="15"/>
        <v>313644</v>
      </c>
      <c r="C35" s="2">
        <f t="shared" si="16"/>
        <v>230960</v>
      </c>
      <c r="D35">
        <f t="shared" si="17"/>
        <v>0.66669999999999996</v>
      </c>
      <c r="H35">
        <v>25</v>
      </c>
      <c r="I35" s="2">
        <f t="shared" si="21"/>
        <v>313644</v>
      </c>
      <c r="J35" s="2">
        <f t="shared" si="22"/>
        <v>230960</v>
      </c>
      <c r="K35">
        <f t="shared" si="23"/>
        <v>0.66669999999999996</v>
      </c>
      <c r="O35">
        <v>25</v>
      </c>
      <c r="P35" s="2">
        <f t="shared" si="18"/>
        <v>156822</v>
      </c>
      <c r="Q35" s="2">
        <f t="shared" si="19"/>
        <v>115480</v>
      </c>
      <c r="R35">
        <f t="shared" si="20"/>
        <v>0.33329999999999999</v>
      </c>
    </row>
    <row r="36" spans="1:18" x14ac:dyDescent="0.25">
      <c r="A36">
        <v>26</v>
      </c>
      <c r="B36" s="2">
        <f t="shared" si="15"/>
        <v>313644</v>
      </c>
      <c r="C36" s="2">
        <f t="shared" si="16"/>
        <v>230960</v>
      </c>
      <c r="D36">
        <f t="shared" si="17"/>
        <v>0.66669999999999996</v>
      </c>
      <c r="H36">
        <v>26</v>
      </c>
      <c r="I36" s="2">
        <f t="shared" si="21"/>
        <v>313644</v>
      </c>
      <c r="J36" s="2">
        <f t="shared" si="22"/>
        <v>230960</v>
      </c>
      <c r="K36">
        <f t="shared" si="23"/>
        <v>0.66669999999999996</v>
      </c>
      <c r="O36">
        <v>26</v>
      </c>
      <c r="P36" s="2">
        <f t="shared" si="18"/>
        <v>156822</v>
      </c>
      <c r="Q36" s="2">
        <f t="shared" si="19"/>
        <v>115480</v>
      </c>
      <c r="R36">
        <f t="shared" si="20"/>
        <v>0.33329999999999999</v>
      </c>
    </row>
    <row r="37" spans="1:18" x14ac:dyDescent="0.25">
      <c r="A37">
        <v>27</v>
      </c>
      <c r="B37" s="2">
        <f t="shared" si="15"/>
        <v>313644</v>
      </c>
      <c r="C37" s="2">
        <f t="shared" si="16"/>
        <v>230960</v>
      </c>
      <c r="D37">
        <f t="shared" si="17"/>
        <v>0.66669999999999996</v>
      </c>
      <c r="H37">
        <v>27</v>
      </c>
      <c r="I37" s="2">
        <f t="shared" si="21"/>
        <v>313644</v>
      </c>
      <c r="J37" s="2">
        <f t="shared" si="22"/>
        <v>230960</v>
      </c>
      <c r="K37">
        <f t="shared" si="23"/>
        <v>0.66669999999999996</v>
      </c>
      <c r="O37">
        <v>27</v>
      </c>
      <c r="P37" s="2">
        <f t="shared" si="18"/>
        <v>156822</v>
      </c>
      <c r="Q37" s="2">
        <f t="shared" si="19"/>
        <v>115480</v>
      </c>
      <c r="R37">
        <f t="shared" si="20"/>
        <v>0.33329999999999999</v>
      </c>
    </row>
    <row r="38" spans="1:18" x14ac:dyDescent="0.25">
      <c r="A38">
        <v>28</v>
      </c>
      <c r="B38" s="2">
        <f t="shared" si="15"/>
        <v>313644</v>
      </c>
      <c r="C38" s="2">
        <f t="shared" si="16"/>
        <v>230960</v>
      </c>
      <c r="D38">
        <f t="shared" si="17"/>
        <v>0.66669999999999996</v>
      </c>
      <c r="H38">
        <v>28</v>
      </c>
      <c r="I38" s="2">
        <f t="shared" si="21"/>
        <v>313644</v>
      </c>
      <c r="J38" s="2">
        <f t="shared" si="22"/>
        <v>230960</v>
      </c>
      <c r="K38">
        <f t="shared" si="23"/>
        <v>0.66669999999999996</v>
      </c>
      <c r="O38">
        <v>28</v>
      </c>
      <c r="P38" s="2">
        <f t="shared" si="18"/>
        <v>156822</v>
      </c>
      <c r="Q38" s="2">
        <f t="shared" si="19"/>
        <v>115480</v>
      </c>
      <c r="R38">
        <f t="shared" si="20"/>
        <v>0.33329999999999999</v>
      </c>
    </row>
    <row r="39" spans="1:18" x14ac:dyDescent="0.25">
      <c r="A39">
        <v>29</v>
      </c>
      <c r="B39" s="2">
        <f t="shared" si="15"/>
        <v>313644</v>
      </c>
      <c r="C39" s="2">
        <f t="shared" si="16"/>
        <v>230960</v>
      </c>
      <c r="D39">
        <f t="shared" si="17"/>
        <v>0.66669999999999996</v>
      </c>
      <c r="H39">
        <v>29</v>
      </c>
      <c r="I39" s="2">
        <f t="shared" si="21"/>
        <v>313644</v>
      </c>
      <c r="J39" s="2">
        <f t="shared" si="22"/>
        <v>230960</v>
      </c>
      <c r="K39">
        <f t="shared" si="23"/>
        <v>0.66669999999999996</v>
      </c>
      <c r="O39">
        <v>29</v>
      </c>
      <c r="P39" s="2">
        <f t="shared" si="18"/>
        <v>156822</v>
      </c>
      <c r="Q39" s="2">
        <f t="shared" si="19"/>
        <v>115480</v>
      </c>
      <c r="R39">
        <f t="shared" si="20"/>
        <v>0.33329999999999999</v>
      </c>
    </row>
    <row r="40" spans="1:18" x14ac:dyDescent="0.25">
      <c r="A40">
        <v>30</v>
      </c>
      <c r="B40" s="2">
        <f t="shared" ref="B40:B49" si="24">$B$5</f>
        <v>470466</v>
      </c>
      <c r="C40" s="2">
        <f t="shared" ref="C40:C49" si="25">$C$5</f>
        <v>346440</v>
      </c>
      <c r="D40">
        <f t="shared" ref="D40:D49" si="26">$D$5</f>
        <v>1</v>
      </c>
      <c r="H40">
        <v>30</v>
      </c>
      <c r="I40" s="2">
        <f>$I$5</f>
        <v>470466</v>
      </c>
      <c r="J40" s="2">
        <f>$J$5</f>
        <v>346440</v>
      </c>
      <c r="K40">
        <f>$K$5</f>
        <v>1</v>
      </c>
      <c r="O40">
        <v>30</v>
      </c>
      <c r="P40" s="2">
        <f t="shared" ref="P40:P49" si="27">$P$4</f>
        <v>313644</v>
      </c>
      <c r="Q40" s="2">
        <f t="shared" ref="Q40:Q49" si="28">$Q$4</f>
        <v>230960</v>
      </c>
      <c r="R40">
        <f t="shared" ref="R40:R49" si="29">$R$4</f>
        <v>0.66669999999999996</v>
      </c>
    </row>
    <row r="41" spans="1:18" x14ac:dyDescent="0.25">
      <c r="A41">
        <v>31</v>
      </c>
      <c r="B41" s="2">
        <f t="shared" si="24"/>
        <v>470466</v>
      </c>
      <c r="C41" s="2">
        <f t="shared" si="25"/>
        <v>346440</v>
      </c>
      <c r="D41">
        <f t="shared" si="26"/>
        <v>1</v>
      </c>
      <c r="H41">
        <v>31</v>
      </c>
      <c r="I41" s="2">
        <f t="shared" ref="I41:I49" si="30">$I$5</f>
        <v>470466</v>
      </c>
      <c r="J41" s="2">
        <f t="shared" ref="J41:J49" si="31">$J$5</f>
        <v>346440</v>
      </c>
      <c r="K41">
        <f t="shared" ref="K41:K49" si="32">$K$5</f>
        <v>1</v>
      </c>
      <c r="O41">
        <v>31</v>
      </c>
      <c r="P41" s="2">
        <f t="shared" si="27"/>
        <v>313644</v>
      </c>
      <c r="Q41" s="2">
        <f t="shared" si="28"/>
        <v>230960</v>
      </c>
      <c r="R41">
        <f t="shared" si="29"/>
        <v>0.66669999999999996</v>
      </c>
    </row>
    <row r="42" spans="1:18" x14ac:dyDescent="0.25">
      <c r="A42">
        <v>32</v>
      </c>
      <c r="B42" s="2">
        <f t="shared" si="24"/>
        <v>470466</v>
      </c>
      <c r="C42" s="2">
        <f t="shared" si="25"/>
        <v>346440</v>
      </c>
      <c r="D42">
        <f t="shared" si="26"/>
        <v>1</v>
      </c>
      <c r="H42">
        <v>32</v>
      </c>
      <c r="I42" s="2">
        <f t="shared" si="30"/>
        <v>470466</v>
      </c>
      <c r="J42" s="2">
        <f t="shared" si="31"/>
        <v>346440</v>
      </c>
      <c r="K42">
        <f t="shared" si="32"/>
        <v>1</v>
      </c>
      <c r="O42">
        <v>32</v>
      </c>
      <c r="P42" s="2">
        <f t="shared" si="27"/>
        <v>313644</v>
      </c>
      <c r="Q42" s="2">
        <f t="shared" si="28"/>
        <v>230960</v>
      </c>
      <c r="R42">
        <f t="shared" si="29"/>
        <v>0.66669999999999996</v>
      </c>
    </row>
    <row r="43" spans="1:18" x14ac:dyDescent="0.25">
      <c r="A43">
        <v>33</v>
      </c>
      <c r="B43" s="2">
        <f t="shared" si="24"/>
        <v>470466</v>
      </c>
      <c r="C43" s="2">
        <f t="shared" si="25"/>
        <v>346440</v>
      </c>
      <c r="D43">
        <f t="shared" si="26"/>
        <v>1</v>
      </c>
      <c r="H43">
        <v>33</v>
      </c>
      <c r="I43" s="2">
        <f t="shared" si="30"/>
        <v>470466</v>
      </c>
      <c r="J43" s="2">
        <f t="shared" si="31"/>
        <v>346440</v>
      </c>
      <c r="K43">
        <f t="shared" si="32"/>
        <v>1</v>
      </c>
      <c r="O43">
        <v>33</v>
      </c>
      <c r="P43" s="2">
        <f t="shared" si="27"/>
        <v>313644</v>
      </c>
      <c r="Q43" s="2">
        <f t="shared" si="28"/>
        <v>230960</v>
      </c>
      <c r="R43">
        <f t="shared" si="29"/>
        <v>0.66669999999999996</v>
      </c>
    </row>
    <row r="44" spans="1:18" x14ac:dyDescent="0.25">
      <c r="A44">
        <v>34</v>
      </c>
      <c r="B44" s="2">
        <f t="shared" si="24"/>
        <v>470466</v>
      </c>
      <c r="C44" s="2">
        <f t="shared" si="25"/>
        <v>346440</v>
      </c>
      <c r="D44">
        <f t="shared" si="26"/>
        <v>1</v>
      </c>
      <c r="H44">
        <v>34</v>
      </c>
      <c r="I44" s="2">
        <f t="shared" si="30"/>
        <v>470466</v>
      </c>
      <c r="J44" s="2">
        <f t="shared" si="31"/>
        <v>346440</v>
      </c>
      <c r="K44">
        <f t="shared" si="32"/>
        <v>1</v>
      </c>
      <c r="O44">
        <v>34</v>
      </c>
      <c r="P44" s="2">
        <f t="shared" si="27"/>
        <v>313644</v>
      </c>
      <c r="Q44" s="2">
        <f t="shared" si="28"/>
        <v>230960</v>
      </c>
      <c r="R44">
        <f t="shared" si="29"/>
        <v>0.66669999999999996</v>
      </c>
    </row>
    <row r="45" spans="1:18" x14ac:dyDescent="0.25">
      <c r="A45">
        <v>35</v>
      </c>
      <c r="B45" s="2">
        <f t="shared" si="24"/>
        <v>470466</v>
      </c>
      <c r="C45" s="2">
        <f t="shared" si="25"/>
        <v>346440</v>
      </c>
      <c r="D45">
        <f t="shared" si="26"/>
        <v>1</v>
      </c>
      <c r="H45">
        <v>35</v>
      </c>
      <c r="I45" s="2">
        <f t="shared" si="30"/>
        <v>470466</v>
      </c>
      <c r="J45" s="2">
        <f t="shared" si="31"/>
        <v>346440</v>
      </c>
      <c r="K45">
        <f t="shared" si="32"/>
        <v>1</v>
      </c>
      <c r="O45">
        <v>35</v>
      </c>
      <c r="P45" s="2">
        <f t="shared" si="27"/>
        <v>313644</v>
      </c>
      <c r="Q45" s="2">
        <f t="shared" si="28"/>
        <v>230960</v>
      </c>
      <c r="R45">
        <f t="shared" si="29"/>
        <v>0.66669999999999996</v>
      </c>
    </row>
    <row r="46" spans="1:18" x14ac:dyDescent="0.25">
      <c r="A46">
        <v>36</v>
      </c>
      <c r="B46" s="2">
        <f t="shared" si="24"/>
        <v>470466</v>
      </c>
      <c r="C46" s="2">
        <f t="shared" si="25"/>
        <v>346440</v>
      </c>
      <c r="D46">
        <f t="shared" si="26"/>
        <v>1</v>
      </c>
      <c r="H46">
        <v>36</v>
      </c>
      <c r="I46" s="2">
        <f t="shared" si="30"/>
        <v>470466</v>
      </c>
      <c r="J46" s="2">
        <f t="shared" si="31"/>
        <v>346440</v>
      </c>
      <c r="K46">
        <f t="shared" si="32"/>
        <v>1</v>
      </c>
      <c r="O46">
        <v>36</v>
      </c>
      <c r="P46" s="2">
        <f t="shared" si="27"/>
        <v>313644</v>
      </c>
      <c r="Q46" s="2">
        <f t="shared" si="28"/>
        <v>230960</v>
      </c>
      <c r="R46">
        <f t="shared" si="29"/>
        <v>0.66669999999999996</v>
      </c>
    </row>
    <row r="47" spans="1:18" x14ac:dyDescent="0.25">
      <c r="A47">
        <v>37</v>
      </c>
      <c r="B47" s="2">
        <f t="shared" si="24"/>
        <v>470466</v>
      </c>
      <c r="C47" s="2">
        <f t="shared" si="25"/>
        <v>346440</v>
      </c>
      <c r="D47">
        <f t="shared" si="26"/>
        <v>1</v>
      </c>
      <c r="H47">
        <v>37</v>
      </c>
      <c r="I47" s="2">
        <f t="shared" si="30"/>
        <v>470466</v>
      </c>
      <c r="J47" s="2">
        <f t="shared" si="31"/>
        <v>346440</v>
      </c>
      <c r="K47">
        <f t="shared" si="32"/>
        <v>1</v>
      </c>
      <c r="O47">
        <v>37</v>
      </c>
      <c r="P47" s="2">
        <f t="shared" si="27"/>
        <v>313644</v>
      </c>
      <c r="Q47" s="2">
        <f t="shared" si="28"/>
        <v>230960</v>
      </c>
      <c r="R47">
        <f t="shared" si="29"/>
        <v>0.66669999999999996</v>
      </c>
    </row>
    <row r="48" spans="1:18" x14ac:dyDescent="0.25">
      <c r="A48">
        <v>38</v>
      </c>
      <c r="B48" s="2">
        <f t="shared" si="24"/>
        <v>470466</v>
      </c>
      <c r="C48" s="2">
        <f t="shared" si="25"/>
        <v>346440</v>
      </c>
      <c r="D48">
        <f t="shared" si="26"/>
        <v>1</v>
      </c>
      <c r="H48">
        <v>38</v>
      </c>
      <c r="I48" s="2">
        <f t="shared" si="30"/>
        <v>470466</v>
      </c>
      <c r="J48" s="2">
        <f t="shared" si="31"/>
        <v>346440</v>
      </c>
      <c r="K48">
        <f t="shared" si="32"/>
        <v>1</v>
      </c>
      <c r="O48">
        <v>38</v>
      </c>
      <c r="P48" s="2">
        <f t="shared" si="27"/>
        <v>313644</v>
      </c>
      <c r="Q48" s="2">
        <f t="shared" si="28"/>
        <v>230960</v>
      </c>
      <c r="R48">
        <f t="shared" si="29"/>
        <v>0.66669999999999996</v>
      </c>
    </row>
    <row r="49" spans="1:19" x14ac:dyDescent="0.25">
      <c r="A49">
        <v>39</v>
      </c>
      <c r="B49" s="2">
        <f t="shared" si="24"/>
        <v>470466</v>
      </c>
      <c r="C49" s="2">
        <f t="shared" si="25"/>
        <v>346440</v>
      </c>
      <c r="D49">
        <f t="shared" si="26"/>
        <v>1</v>
      </c>
      <c r="H49">
        <v>39</v>
      </c>
      <c r="I49" s="2">
        <f t="shared" si="30"/>
        <v>470466</v>
      </c>
      <c r="J49" s="2">
        <f t="shared" si="31"/>
        <v>346440</v>
      </c>
      <c r="K49">
        <f t="shared" si="32"/>
        <v>1</v>
      </c>
      <c r="O49">
        <v>39</v>
      </c>
      <c r="P49" s="2">
        <f t="shared" si="27"/>
        <v>313644</v>
      </c>
      <c r="Q49" s="2">
        <f t="shared" si="28"/>
        <v>230960</v>
      </c>
      <c r="R49">
        <f t="shared" si="29"/>
        <v>0.66669999999999996</v>
      </c>
    </row>
    <row r="50" spans="1:19" x14ac:dyDescent="0.25">
      <c r="A50">
        <v>40</v>
      </c>
      <c r="B50" s="2">
        <f t="shared" ref="B50:B81" si="33">$B$5+$B$6*E50</f>
        <v>470466</v>
      </c>
      <c r="C50" s="2">
        <f t="shared" ref="C50:C81" si="34">$C$5+$C$6*E50</f>
        <v>346440</v>
      </c>
      <c r="D50">
        <f t="shared" ref="D50:D81" si="35">$D$5+$D$6*E50</f>
        <v>1</v>
      </c>
      <c r="E50">
        <v>0</v>
      </c>
      <c r="H50">
        <v>40</v>
      </c>
      <c r="I50" s="2">
        <f>$I$5+$I$6*L50</f>
        <v>470466</v>
      </c>
      <c r="J50" s="2">
        <f>$J$5+$J$6*L50</f>
        <v>346440</v>
      </c>
      <c r="K50">
        <f>$K$5+$K$6*L50</f>
        <v>1</v>
      </c>
      <c r="L50">
        <v>0</v>
      </c>
      <c r="O50">
        <v>40</v>
      </c>
      <c r="P50" s="2">
        <f t="shared" ref="P50:P59" si="36">$P$5</f>
        <v>470466</v>
      </c>
      <c r="Q50" s="2">
        <f t="shared" ref="Q50:Q59" si="37">$Q$5</f>
        <v>346440</v>
      </c>
      <c r="R50">
        <f t="shared" ref="R50:R59" si="38">$R$5</f>
        <v>1</v>
      </c>
    </row>
    <row r="51" spans="1:19" x14ac:dyDescent="0.25">
      <c r="A51">
        <v>41</v>
      </c>
      <c r="B51" s="2">
        <f t="shared" si="33"/>
        <v>470466</v>
      </c>
      <c r="C51" s="2">
        <f t="shared" si="34"/>
        <v>346440</v>
      </c>
      <c r="D51">
        <f t="shared" si="35"/>
        <v>1</v>
      </c>
      <c r="E51">
        <v>0</v>
      </c>
      <c r="H51">
        <v>41</v>
      </c>
      <c r="I51" s="2">
        <f t="shared" ref="I51:I114" si="39">$I$5+$I$6*L51</f>
        <v>470466</v>
      </c>
      <c r="J51" s="2">
        <f t="shared" ref="J51:J114" si="40">$J$5+$J$6*L51</f>
        <v>346440</v>
      </c>
      <c r="K51">
        <f t="shared" ref="K51:K114" si="41">$K$5+$K$6*L51</f>
        <v>1</v>
      </c>
      <c r="L51">
        <v>0</v>
      </c>
      <c r="O51">
        <v>41</v>
      </c>
      <c r="P51" s="2">
        <f t="shared" si="36"/>
        <v>470466</v>
      </c>
      <c r="Q51" s="2">
        <f t="shared" si="37"/>
        <v>346440</v>
      </c>
      <c r="R51">
        <f t="shared" si="38"/>
        <v>1</v>
      </c>
    </row>
    <row r="52" spans="1:19" x14ac:dyDescent="0.25">
      <c r="A52">
        <v>42</v>
      </c>
      <c r="B52" s="2">
        <f t="shared" si="33"/>
        <v>470466</v>
      </c>
      <c r="C52" s="2">
        <f t="shared" si="34"/>
        <v>346440</v>
      </c>
      <c r="D52">
        <f t="shared" si="35"/>
        <v>1</v>
      </c>
      <c r="E52">
        <v>0</v>
      </c>
      <c r="H52">
        <v>42</v>
      </c>
      <c r="I52" s="2">
        <f t="shared" si="39"/>
        <v>470466</v>
      </c>
      <c r="J52" s="2">
        <f t="shared" si="40"/>
        <v>346440</v>
      </c>
      <c r="K52">
        <f t="shared" si="41"/>
        <v>1</v>
      </c>
      <c r="L52">
        <v>0</v>
      </c>
      <c r="O52">
        <v>42</v>
      </c>
      <c r="P52" s="2">
        <f t="shared" si="36"/>
        <v>470466</v>
      </c>
      <c r="Q52" s="2">
        <f t="shared" si="37"/>
        <v>346440</v>
      </c>
      <c r="R52">
        <f t="shared" si="38"/>
        <v>1</v>
      </c>
    </row>
    <row r="53" spans="1:19" x14ac:dyDescent="0.25">
      <c r="A53">
        <v>43</v>
      </c>
      <c r="B53" s="2">
        <f t="shared" si="33"/>
        <v>470466</v>
      </c>
      <c r="C53" s="2">
        <f t="shared" si="34"/>
        <v>346440</v>
      </c>
      <c r="D53">
        <f t="shared" si="35"/>
        <v>1</v>
      </c>
      <c r="E53">
        <v>0</v>
      </c>
      <c r="H53">
        <v>43</v>
      </c>
      <c r="I53" s="2">
        <f t="shared" si="39"/>
        <v>470466</v>
      </c>
      <c r="J53" s="2">
        <f t="shared" si="40"/>
        <v>346440</v>
      </c>
      <c r="K53">
        <f t="shared" si="41"/>
        <v>1</v>
      </c>
      <c r="L53">
        <v>0</v>
      </c>
      <c r="O53">
        <v>43</v>
      </c>
      <c r="P53" s="2">
        <f t="shared" si="36"/>
        <v>470466</v>
      </c>
      <c r="Q53" s="2">
        <f t="shared" si="37"/>
        <v>346440</v>
      </c>
      <c r="R53">
        <f t="shared" si="38"/>
        <v>1</v>
      </c>
    </row>
    <row r="54" spans="1:19" x14ac:dyDescent="0.25">
      <c r="A54">
        <v>44</v>
      </c>
      <c r="B54" s="2">
        <f t="shared" si="33"/>
        <v>470466</v>
      </c>
      <c r="C54" s="2">
        <f t="shared" si="34"/>
        <v>346440</v>
      </c>
      <c r="D54">
        <f t="shared" si="35"/>
        <v>1</v>
      </c>
      <c r="E54">
        <v>0</v>
      </c>
      <c r="H54">
        <v>44</v>
      </c>
      <c r="I54" s="2">
        <f t="shared" si="39"/>
        <v>470466</v>
      </c>
      <c r="J54" s="2">
        <f t="shared" si="40"/>
        <v>346440</v>
      </c>
      <c r="K54">
        <f t="shared" si="41"/>
        <v>1</v>
      </c>
      <c r="L54">
        <v>0</v>
      </c>
      <c r="O54">
        <v>44</v>
      </c>
      <c r="P54" s="2">
        <f t="shared" si="36"/>
        <v>470466</v>
      </c>
      <c r="Q54" s="2">
        <f t="shared" si="37"/>
        <v>346440</v>
      </c>
      <c r="R54">
        <f t="shared" si="38"/>
        <v>1</v>
      </c>
    </row>
    <row r="55" spans="1:19" x14ac:dyDescent="0.25">
      <c r="A55">
        <v>45</v>
      </c>
      <c r="B55" s="2">
        <f t="shared" si="33"/>
        <v>470466</v>
      </c>
      <c r="C55" s="2">
        <f t="shared" si="34"/>
        <v>346440</v>
      </c>
      <c r="D55">
        <f t="shared" si="35"/>
        <v>1</v>
      </c>
      <c r="E55">
        <v>0</v>
      </c>
      <c r="H55">
        <v>45</v>
      </c>
      <c r="I55" s="2">
        <f t="shared" si="39"/>
        <v>470466</v>
      </c>
      <c r="J55" s="2">
        <f t="shared" si="40"/>
        <v>346440</v>
      </c>
      <c r="K55">
        <f t="shared" si="41"/>
        <v>1</v>
      </c>
      <c r="L55">
        <v>0</v>
      </c>
      <c r="O55">
        <v>45</v>
      </c>
      <c r="P55" s="2">
        <f t="shared" si="36"/>
        <v>470466</v>
      </c>
      <c r="Q55" s="2">
        <f t="shared" si="37"/>
        <v>346440</v>
      </c>
      <c r="R55">
        <f t="shared" si="38"/>
        <v>1</v>
      </c>
    </row>
    <row r="56" spans="1:19" x14ac:dyDescent="0.25">
      <c r="A56">
        <v>46</v>
      </c>
      <c r="B56" s="2">
        <f t="shared" si="33"/>
        <v>470466</v>
      </c>
      <c r="C56" s="2">
        <f t="shared" si="34"/>
        <v>346440</v>
      </c>
      <c r="D56">
        <f t="shared" si="35"/>
        <v>1</v>
      </c>
      <c r="E56">
        <v>0</v>
      </c>
      <c r="H56">
        <v>46</v>
      </c>
      <c r="I56" s="2">
        <f t="shared" si="39"/>
        <v>470466</v>
      </c>
      <c r="J56" s="2">
        <f t="shared" si="40"/>
        <v>346440</v>
      </c>
      <c r="K56">
        <f t="shared" si="41"/>
        <v>1</v>
      </c>
      <c r="L56">
        <v>0</v>
      </c>
      <c r="O56">
        <v>46</v>
      </c>
      <c r="P56" s="2">
        <f t="shared" si="36"/>
        <v>470466</v>
      </c>
      <c r="Q56" s="2">
        <f t="shared" si="37"/>
        <v>346440</v>
      </c>
      <c r="R56">
        <f t="shared" si="38"/>
        <v>1</v>
      </c>
    </row>
    <row r="57" spans="1:19" x14ac:dyDescent="0.25">
      <c r="A57">
        <v>47</v>
      </c>
      <c r="B57" s="2">
        <f t="shared" si="33"/>
        <v>470466</v>
      </c>
      <c r="C57" s="2">
        <f t="shared" si="34"/>
        <v>346440</v>
      </c>
      <c r="D57">
        <f t="shared" si="35"/>
        <v>1</v>
      </c>
      <c r="E57">
        <v>0</v>
      </c>
      <c r="H57">
        <v>47</v>
      </c>
      <c r="I57" s="2">
        <f t="shared" si="39"/>
        <v>470466</v>
      </c>
      <c r="J57" s="2">
        <f t="shared" si="40"/>
        <v>346440</v>
      </c>
      <c r="K57">
        <f t="shared" si="41"/>
        <v>1</v>
      </c>
      <c r="L57">
        <v>0</v>
      </c>
      <c r="O57">
        <v>47</v>
      </c>
      <c r="P57" s="2">
        <f t="shared" si="36"/>
        <v>470466</v>
      </c>
      <c r="Q57" s="2">
        <f t="shared" si="37"/>
        <v>346440</v>
      </c>
      <c r="R57">
        <f t="shared" si="38"/>
        <v>1</v>
      </c>
    </row>
    <row r="58" spans="1:19" x14ac:dyDescent="0.25">
      <c r="A58">
        <v>48</v>
      </c>
      <c r="B58" s="2">
        <f t="shared" si="33"/>
        <v>470466</v>
      </c>
      <c r="C58" s="2">
        <f t="shared" si="34"/>
        <v>346440</v>
      </c>
      <c r="D58">
        <f t="shared" si="35"/>
        <v>1</v>
      </c>
      <c r="E58">
        <v>0</v>
      </c>
      <c r="H58">
        <v>48</v>
      </c>
      <c r="I58" s="2">
        <f t="shared" si="39"/>
        <v>470466</v>
      </c>
      <c r="J58" s="2">
        <f t="shared" si="40"/>
        <v>346440</v>
      </c>
      <c r="K58">
        <f t="shared" si="41"/>
        <v>1</v>
      </c>
      <c r="L58">
        <v>0</v>
      </c>
      <c r="O58">
        <v>48</v>
      </c>
      <c r="P58" s="2">
        <f t="shared" si="36"/>
        <v>470466</v>
      </c>
      <c r="Q58" s="2">
        <f t="shared" si="37"/>
        <v>346440</v>
      </c>
      <c r="R58">
        <f t="shared" si="38"/>
        <v>1</v>
      </c>
    </row>
    <row r="59" spans="1:19" x14ac:dyDescent="0.25">
      <c r="A59">
        <v>49</v>
      </c>
      <c r="B59" s="2">
        <f t="shared" si="33"/>
        <v>627288</v>
      </c>
      <c r="C59" s="2">
        <f t="shared" si="34"/>
        <v>461920</v>
      </c>
      <c r="D59">
        <f t="shared" si="35"/>
        <v>1.3332999999999999</v>
      </c>
      <c r="E59">
        <v>1</v>
      </c>
      <c r="H59">
        <v>49</v>
      </c>
      <c r="I59" s="2">
        <f t="shared" si="39"/>
        <v>627288</v>
      </c>
      <c r="J59" s="2">
        <f t="shared" si="40"/>
        <v>461920</v>
      </c>
      <c r="K59">
        <f t="shared" si="41"/>
        <v>1.3332999999999999</v>
      </c>
      <c r="L59">
        <v>1</v>
      </c>
      <c r="O59">
        <v>49</v>
      </c>
      <c r="P59" s="2">
        <f t="shared" si="36"/>
        <v>470466</v>
      </c>
      <c r="Q59" s="2">
        <f t="shared" si="37"/>
        <v>346440</v>
      </c>
      <c r="R59">
        <f t="shared" si="38"/>
        <v>1</v>
      </c>
    </row>
    <row r="60" spans="1:19" x14ac:dyDescent="0.25">
      <c r="A60">
        <v>50</v>
      </c>
      <c r="B60" s="2">
        <f t="shared" si="33"/>
        <v>627288</v>
      </c>
      <c r="C60" s="2">
        <f t="shared" si="34"/>
        <v>461920</v>
      </c>
      <c r="D60">
        <f t="shared" si="35"/>
        <v>1.3332999999999999</v>
      </c>
      <c r="E60">
        <v>1</v>
      </c>
      <c r="H60">
        <v>50</v>
      </c>
      <c r="I60" s="2">
        <f t="shared" si="39"/>
        <v>627288</v>
      </c>
      <c r="J60" s="2">
        <f t="shared" si="40"/>
        <v>461920</v>
      </c>
      <c r="K60">
        <f t="shared" si="41"/>
        <v>1.3332999999999999</v>
      </c>
      <c r="L60">
        <v>1</v>
      </c>
      <c r="O60">
        <v>50</v>
      </c>
      <c r="P60" s="2">
        <f t="shared" ref="P60:P91" si="42">$P$5+$P$6*S60</f>
        <v>470466</v>
      </c>
      <c r="Q60" s="2">
        <f t="shared" ref="Q60:Q91" si="43">$Q$5+$Q$6*S60</f>
        <v>346440</v>
      </c>
      <c r="R60">
        <f t="shared" ref="R60:R91" si="44">$R$5+$R$6*S60</f>
        <v>1</v>
      </c>
      <c r="S60">
        <v>0</v>
      </c>
    </row>
    <row r="61" spans="1:19" x14ac:dyDescent="0.25">
      <c r="A61">
        <v>51</v>
      </c>
      <c r="B61" s="2">
        <f t="shared" si="33"/>
        <v>627288</v>
      </c>
      <c r="C61" s="2">
        <f t="shared" si="34"/>
        <v>461920</v>
      </c>
      <c r="D61">
        <f t="shared" si="35"/>
        <v>1.3332999999999999</v>
      </c>
      <c r="E61">
        <v>1</v>
      </c>
      <c r="H61">
        <v>51</v>
      </c>
      <c r="I61" s="2">
        <f t="shared" si="39"/>
        <v>627288</v>
      </c>
      <c r="J61" s="2">
        <f t="shared" si="40"/>
        <v>461920</v>
      </c>
      <c r="K61">
        <f t="shared" si="41"/>
        <v>1.3332999999999999</v>
      </c>
      <c r="L61">
        <v>1</v>
      </c>
      <c r="O61">
        <v>51</v>
      </c>
      <c r="P61" s="2">
        <f t="shared" si="42"/>
        <v>470466</v>
      </c>
      <c r="Q61" s="2">
        <f t="shared" si="43"/>
        <v>346440</v>
      </c>
      <c r="R61">
        <f t="shared" si="44"/>
        <v>1</v>
      </c>
      <c r="S61">
        <v>0</v>
      </c>
    </row>
    <row r="62" spans="1:19" x14ac:dyDescent="0.25">
      <c r="A62">
        <v>52</v>
      </c>
      <c r="B62" s="2">
        <f t="shared" si="33"/>
        <v>627288</v>
      </c>
      <c r="C62" s="2">
        <f t="shared" si="34"/>
        <v>461920</v>
      </c>
      <c r="D62">
        <f t="shared" si="35"/>
        <v>1.3332999999999999</v>
      </c>
      <c r="E62">
        <v>1</v>
      </c>
      <c r="H62">
        <v>52</v>
      </c>
      <c r="I62" s="2">
        <f t="shared" si="39"/>
        <v>627288</v>
      </c>
      <c r="J62" s="2">
        <f t="shared" si="40"/>
        <v>461920</v>
      </c>
      <c r="K62">
        <f t="shared" si="41"/>
        <v>1.3332999999999999</v>
      </c>
      <c r="L62">
        <v>1</v>
      </c>
      <c r="O62">
        <v>52</v>
      </c>
      <c r="P62" s="2">
        <f t="shared" si="42"/>
        <v>470466</v>
      </c>
      <c r="Q62" s="2">
        <f t="shared" si="43"/>
        <v>346440</v>
      </c>
      <c r="R62">
        <f t="shared" si="44"/>
        <v>1</v>
      </c>
      <c r="S62">
        <v>0</v>
      </c>
    </row>
    <row r="63" spans="1:19" x14ac:dyDescent="0.25">
      <c r="A63">
        <v>53</v>
      </c>
      <c r="B63" s="2">
        <f t="shared" si="33"/>
        <v>627288</v>
      </c>
      <c r="C63" s="2">
        <f t="shared" si="34"/>
        <v>461920</v>
      </c>
      <c r="D63">
        <f t="shared" si="35"/>
        <v>1.3332999999999999</v>
      </c>
      <c r="E63">
        <v>1</v>
      </c>
      <c r="H63">
        <v>53</v>
      </c>
      <c r="I63" s="2">
        <f t="shared" si="39"/>
        <v>627288</v>
      </c>
      <c r="J63" s="2">
        <f t="shared" si="40"/>
        <v>461920</v>
      </c>
      <c r="K63">
        <f t="shared" si="41"/>
        <v>1.3332999999999999</v>
      </c>
      <c r="L63">
        <v>1</v>
      </c>
      <c r="O63">
        <v>53</v>
      </c>
      <c r="P63" s="2">
        <f t="shared" si="42"/>
        <v>470466</v>
      </c>
      <c r="Q63" s="2">
        <f t="shared" si="43"/>
        <v>346440</v>
      </c>
      <c r="R63">
        <f t="shared" si="44"/>
        <v>1</v>
      </c>
      <c r="S63">
        <v>0</v>
      </c>
    </row>
    <row r="64" spans="1:19" x14ac:dyDescent="0.25">
      <c r="A64">
        <v>54</v>
      </c>
      <c r="B64" s="2">
        <f t="shared" si="33"/>
        <v>627288</v>
      </c>
      <c r="C64" s="2">
        <f t="shared" si="34"/>
        <v>461920</v>
      </c>
      <c r="D64">
        <f t="shared" si="35"/>
        <v>1.3332999999999999</v>
      </c>
      <c r="E64">
        <v>1</v>
      </c>
      <c r="H64">
        <v>54</v>
      </c>
      <c r="I64" s="2">
        <f t="shared" si="39"/>
        <v>627288</v>
      </c>
      <c r="J64" s="2">
        <f t="shared" si="40"/>
        <v>461920</v>
      </c>
      <c r="K64">
        <f t="shared" si="41"/>
        <v>1.3332999999999999</v>
      </c>
      <c r="L64">
        <v>1</v>
      </c>
      <c r="O64">
        <v>54</v>
      </c>
      <c r="P64" s="2">
        <f t="shared" si="42"/>
        <v>470466</v>
      </c>
      <c r="Q64" s="2">
        <f t="shared" si="43"/>
        <v>346440</v>
      </c>
      <c r="R64">
        <f t="shared" si="44"/>
        <v>1</v>
      </c>
      <c r="S64">
        <v>0</v>
      </c>
    </row>
    <row r="65" spans="1:19" x14ac:dyDescent="0.25">
      <c r="A65">
        <v>55</v>
      </c>
      <c r="B65" s="2">
        <f t="shared" si="33"/>
        <v>627288</v>
      </c>
      <c r="C65" s="2">
        <f t="shared" si="34"/>
        <v>461920</v>
      </c>
      <c r="D65">
        <f t="shared" si="35"/>
        <v>1.3332999999999999</v>
      </c>
      <c r="E65">
        <v>1</v>
      </c>
      <c r="H65">
        <v>55</v>
      </c>
      <c r="I65" s="2">
        <f t="shared" si="39"/>
        <v>627288</v>
      </c>
      <c r="J65" s="2">
        <f t="shared" si="40"/>
        <v>461920</v>
      </c>
      <c r="K65">
        <f t="shared" si="41"/>
        <v>1.3332999999999999</v>
      </c>
      <c r="L65">
        <v>1</v>
      </c>
      <c r="O65">
        <v>55</v>
      </c>
      <c r="P65" s="2">
        <f t="shared" si="42"/>
        <v>470466</v>
      </c>
      <c r="Q65" s="2">
        <f t="shared" si="43"/>
        <v>346440</v>
      </c>
      <c r="R65">
        <f t="shared" si="44"/>
        <v>1</v>
      </c>
      <c r="S65">
        <v>0</v>
      </c>
    </row>
    <row r="66" spans="1:19" x14ac:dyDescent="0.25">
      <c r="A66">
        <v>56</v>
      </c>
      <c r="B66" s="2">
        <f t="shared" si="33"/>
        <v>627288</v>
      </c>
      <c r="C66" s="2">
        <f t="shared" si="34"/>
        <v>461920</v>
      </c>
      <c r="D66">
        <f t="shared" si="35"/>
        <v>1.3332999999999999</v>
      </c>
      <c r="E66">
        <v>1</v>
      </c>
      <c r="H66">
        <v>56</v>
      </c>
      <c r="I66" s="2">
        <f t="shared" si="39"/>
        <v>627288</v>
      </c>
      <c r="J66" s="2">
        <f t="shared" si="40"/>
        <v>461920</v>
      </c>
      <c r="K66">
        <f t="shared" si="41"/>
        <v>1.3332999999999999</v>
      </c>
      <c r="L66">
        <v>1</v>
      </c>
      <c r="O66">
        <v>56</v>
      </c>
      <c r="P66" s="2">
        <f t="shared" si="42"/>
        <v>470466</v>
      </c>
      <c r="Q66" s="2">
        <f t="shared" si="43"/>
        <v>346440</v>
      </c>
      <c r="R66">
        <f t="shared" si="44"/>
        <v>1</v>
      </c>
      <c r="S66">
        <v>0</v>
      </c>
    </row>
    <row r="67" spans="1:19" x14ac:dyDescent="0.25">
      <c r="A67">
        <v>57</v>
      </c>
      <c r="B67" s="2">
        <f t="shared" si="33"/>
        <v>627288</v>
      </c>
      <c r="C67" s="2">
        <f t="shared" si="34"/>
        <v>461920</v>
      </c>
      <c r="D67">
        <f t="shared" si="35"/>
        <v>1.3332999999999999</v>
      </c>
      <c r="E67">
        <v>1</v>
      </c>
      <c r="H67">
        <v>57</v>
      </c>
      <c r="I67" s="2">
        <f t="shared" si="39"/>
        <v>627288</v>
      </c>
      <c r="J67" s="2">
        <f t="shared" si="40"/>
        <v>461920</v>
      </c>
      <c r="K67">
        <f t="shared" si="41"/>
        <v>1.3332999999999999</v>
      </c>
      <c r="L67">
        <v>1</v>
      </c>
      <c r="O67">
        <v>57</v>
      </c>
      <c r="P67" s="2">
        <f t="shared" si="42"/>
        <v>470466</v>
      </c>
      <c r="Q67" s="2">
        <f t="shared" si="43"/>
        <v>346440</v>
      </c>
      <c r="R67">
        <f t="shared" si="44"/>
        <v>1</v>
      </c>
      <c r="S67">
        <v>0</v>
      </c>
    </row>
    <row r="68" spans="1:19" x14ac:dyDescent="0.25">
      <c r="A68">
        <v>58</v>
      </c>
      <c r="B68" s="2">
        <f t="shared" si="33"/>
        <v>627288</v>
      </c>
      <c r="C68" s="2">
        <f t="shared" si="34"/>
        <v>461920</v>
      </c>
      <c r="D68">
        <f t="shared" si="35"/>
        <v>1.3332999999999999</v>
      </c>
      <c r="E68">
        <v>1</v>
      </c>
      <c r="H68">
        <v>58</v>
      </c>
      <c r="I68" s="2">
        <f t="shared" si="39"/>
        <v>627288</v>
      </c>
      <c r="J68" s="2">
        <f t="shared" si="40"/>
        <v>461920</v>
      </c>
      <c r="K68">
        <f t="shared" si="41"/>
        <v>1.3332999999999999</v>
      </c>
      <c r="L68">
        <v>1</v>
      </c>
      <c r="O68">
        <v>58</v>
      </c>
      <c r="P68" s="2">
        <f t="shared" si="42"/>
        <v>470466</v>
      </c>
      <c r="Q68" s="2">
        <f t="shared" si="43"/>
        <v>346440</v>
      </c>
      <c r="R68">
        <f t="shared" si="44"/>
        <v>1</v>
      </c>
      <c r="S68">
        <v>0</v>
      </c>
    </row>
    <row r="69" spans="1:19" x14ac:dyDescent="0.25">
      <c r="A69">
        <v>59</v>
      </c>
      <c r="B69" s="2">
        <f t="shared" si="33"/>
        <v>784110</v>
      </c>
      <c r="C69" s="2">
        <f t="shared" si="34"/>
        <v>577400</v>
      </c>
      <c r="D69">
        <f t="shared" si="35"/>
        <v>1.6665999999999999</v>
      </c>
      <c r="E69">
        <v>2</v>
      </c>
      <c r="H69">
        <v>59</v>
      </c>
      <c r="I69" s="2">
        <f t="shared" si="39"/>
        <v>784110</v>
      </c>
      <c r="J69" s="2">
        <f t="shared" si="40"/>
        <v>577400</v>
      </c>
      <c r="K69">
        <f t="shared" si="41"/>
        <v>1.6665999999999999</v>
      </c>
      <c r="L69">
        <v>2</v>
      </c>
      <c r="O69">
        <v>59</v>
      </c>
      <c r="P69" s="2">
        <f t="shared" si="42"/>
        <v>627288</v>
      </c>
      <c r="Q69" s="2">
        <f t="shared" si="43"/>
        <v>461920</v>
      </c>
      <c r="R69">
        <f t="shared" si="44"/>
        <v>1.3332999999999999</v>
      </c>
      <c r="S69">
        <v>1</v>
      </c>
    </row>
    <row r="70" spans="1:19" x14ac:dyDescent="0.25">
      <c r="A70">
        <v>60</v>
      </c>
      <c r="B70" s="2">
        <f t="shared" si="33"/>
        <v>784110</v>
      </c>
      <c r="C70" s="2">
        <f t="shared" si="34"/>
        <v>577400</v>
      </c>
      <c r="D70">
        <f t="shared" si="35"/>
        <v>1.6665999999999999</v>
      </c>
      <c r="E70">
        <v>2</v>
      </c>
      <c r="H70">
        <v>60</v>
      </c>
      <c r="I70" s="2">
        <f t="shared" si="39"/>
        <v>784110</v>
      </c>
      <c r="J70" s="2">
        <f t="shared" si="40"/>
        <v>577400</v>
      </c>
      <c r="K70">
        <f t="shared" si="41"/>
        <v>1.6665999999999999</v>
      </c>
      <c r="L70">
        <v>2</v>
      </c>
      <c r="O70">
        <v>60</v>
      </c>
      <c r="P70" s="2">
        <f t="shared" si="42"/>
        <v>627288</v>
      </c>
      <c r="Q70" s="2">
        <f t="shared" si="43"/>
        <v>461920</v>
      </c>
      <c r="R70">
        <f t="shared" si="44"/>
        <v>1.3332999999999999</v>
      </c>
      <c r="S70">
        <v>1</v>
      </c>
    </row>
    <row r="71" spans="1:19" x14ac:dyDescent="0.25">
      <c r="A71">
        <v>61</v>
      </c>
      <c r="B71" s="2">
        <f t="shared" si="33"/>
        <v>784110</v>
      </c>
      <c r="C71" s="2">
        <f t="shared" si="34"/>
        <v>577400</v>
      </c>
      <c r="D71">
        <f t="shared" si="35"/>
        <v>1.6665999999999999</v>
      </c>
      <c r="E71">
        <v>2</v>
      </c>
      <c r="H71">
        <v>61</v>
      </c>
      <c r="I71" s="2">
        <f t="shared" si="39"/>
        <v>784110</v>
      </c>
      <c r="J71" s="2">
        <f t="shared" si="40"/>
        <v>577400</v>
      </c>
      <c r="K71">
        <f t="shared" si="41"/>
        <v>1.6665999999999999</v>
      </c>
      <c r="L71">
        <v>2</v>
      </c>
      <c r="O71">
        <v>61</v>
      </c>
      <c r="P71" s="2">
        <f t="shared" si="42"/>
        <v>627288</v>
      </c>
      <c r="Q71" s="2">
        <f t="shared" si="43"/>
        <v>461920</v>
      </c>
      <c r="R71">
        <f t="shared" si="44"/>
        <v>1.3332999999999999</v>
      </c>
      <c r="S71">
        <v>1</v>
      </c>
    </row>
    <row r="72" spans="1:19" x14ac:dyDescent="0.25">
      <c r="A72">
        <v>62</v>
      </c>
      <c r="B72" s="2">
        <f t="shared" si="33"/>
        <v>784110</v>
      </c>
      <c r="C72" s="2">
        <f t="shared" si="34"/>
        <v>577400</v>
      </c>
      <c r="D72">
        <f t="shared" si="35"/>
        <v>1.6665999999999999</v>
      </c>
      <c r="E72">
        <v>2</v>
      </c>
      <c r="H72">
        <v>62</v>
      </c>
      <c r="I72" s="2">
        <f t="shared" si="39"/>
        <v>784110</v>
      </c>
      <c r="J72" s="2">
        <f t="shared" si="40"/>
        <v>577400</v>
      </c>
      <c r="K72">
        <f t="shared" si="41"/>
        <v>1.6665999999999999</v>
      </c>
      <c r="L72">
        <v>2</v>
      </c>
      <c r="O72">
        <v>62</v>
      </c>
      <c r="P72" s="2">
        <f t="shared" si="42"/>
        <v>627288</v>
      </c>
      <c r="Q72" s="2">
        <f t="shared" si="43"/>
        <v>461920</v>
      </c>
      <c r="R72">
        <f t="shared" si="44"/>
        <v>1.3332999999999999</v>
      </c>
      <c r="S72">
        <v>1</v>
      </c>
    </row>
    <row r="73" spans="1:19" x14ac:dyDescent="0.25">
      <c r="A73">
        <v>63</v>
      </c>
      <c r="B73" s="2">
        <f t="shared" si="33"/>
        <v>784110</v>
      </c>
      <c r="C73" s="2">
        <f t="shared" si="34"/>
        <v>577400</v>
      </c>
      <c r="D73">
        <f t="shared" si="35"/>
        <v>1.6665999999999999</v>
      </c>
      <c r="E73">
        <v>2</v>
      </c>
      <c r="H73">
        <v>63</v>
      </c>
      <c r="I73" s="2">
        <f t="shared" si="39"/>
        <v>784110</v>
      </c>
      <c r="J73" s="2">
        <f t="shared" si="40"/>
        <v>577400</v>
      </c>
      <c r="K73">
        <f t="shared" si="41"/>
        <v>1.6665999999999999</v>
      </c>
      <c r="L73">
        <v>2</v>
      </c>
      <c r="O73">
        <v>63</v>
      </c>
      <c r="P73" s="2">
        <f t="shared" si="42"/>
        <v>627288</v>
      </c>
      <c r="Q73" s="2">
        <f t="shared" si="43"/>
        <v>461920</v>
      </c>
      <c r="R73">
        <f t="shared" si="44"/>
        <v>1.3332999999999999</v>
      </c>
      <c r="S73">
        <v>1</v>
      </c>
    </row>
    <row r="74" spans="1:19" x14ac:dyDescent="0.25">
      <c r="A74">
        <v>64</v>
      </c>
      <c r="B74" s="2">
        <f t="shared" si="33"/>
        <v>784110</v>
      </c>
      <c r="C74" s="2">
        <f t="shared" si="34"/>
        <v>577400</v>
      </c>
      <c r="D74">
        <f t="shared" si="35"/>
        <v>1.6665999999999999</v>
      </c>
      <c r="E74">
        <v>2</v>
      </c>
      <c r="H74">
        <v>64</v>
      </c>
      <c r="I74" s="2">
        <f t="shared" si="39"/>
        <v>784110</v>
      </c>
      <c r="J74" s="2">
        <f t="shared" si="40"/>
        <v>577400</v>
      </c>
      <c r="K74">
        <f t="shared" si="41"/>
        <v>1.6665999999999999</v>
      </c>
      <c r="L74">
        <v>2</v>
      </c>
      <c r="O74">
        <v>64</v>
      </c>
      <c r="P74" s="2">
        <f t="shared" si="42"/>
        <v>627288</v>
      </c>
      <c r="Q74" s="2">
        <f t="shared" si="43"/>
        <v>461920</v>
      </c>
      <c r="R74">
        <f t="shared" si="44"/>
        <v>1.3332999999999999</v>
      </c>
      <c r="S74">
        <v>1</v>
      </c>
    </row>
    <row r="75" spans="1:19" x14ac:dyDescent="0.25">
      <c r="A75">
        <v>65</v>
      </c>
      <c r="B75" s="2">
        <f t="shared" si="33"/>
        <v>784110</v>
      </c>
      <c r="C75" s="2">
        <f t="shared" si="34"/>
        <v>577400</v>
      </c>
      <c r="D75">
        <f t="shared" si="35"/>
        <v>1.6665999999999999</v>
      </c>
      <c r="E75">
        <v>2</v>
      </c>
      <c r="H75">
        <v>65</v>
      </c>
      <c r="I75" s="2">
        <f t="shared" si="39"/>
        <v>784110</v>
      </c>
      <c r="J75" s="2">
        <f t="shared" si="40"/>
        <v>577400</v>
      </c>
      <c r="K75">
        <f t="shared" si="41"/>
        <v>1.6665999999999999</v>
      </c>
      <c r="L75">
        <v>2</v>
      </c>
      <c r="O75">
        <v>65</v>
      </c>
      <c r="P75" s="2">
        <f t="shared" si="42"/>
        <v>627288</v>
      </c>
      <c r="Q75" s="2">
        <f t="shared" si="43"/>
        <v>461920</v>
      </c>
      <c r="R75">
        <f t="shared" si="44"/>
        <v>1.3332999999999999</v>
      </c>
      <c r="S75">
        <v>1</v>
      </c>
    </row>
    <row r="76" spans="1:19" x14ac:dyDescent="0.25">
      <c r="A76">
        <v>66</v>
      </c>
      <c r="B76" s="2">
        <f t="shared" si="33"/>
        <v>784110</v>
      </c>
      <c r="C76" s="2">
        <f t="shared" si="34"/>
        <v>577400</v>
      </c>
      <c r="D76">
        <f t="shared" si="35"/>
        <v>1.6665999999999999</v>
      </c>
      <c r="E76">
        <v>2</v>
      </c>
      <c r="H76">
        <v>66</v>
      </c>
      <c r="I76" s="2">
        <f t="shared" si="39"/>
        <v>784110</v>
      </c>
      <c r="J76" s="2">
        <f t="shared" si="40"/>
        <v>577400</v>
      </c>
      <c r="K76">
        <f t="shared" si="41"/>
        <v>1.6665999999999999</v>
      </c>
      <c r="L76">
        <v>2</v>
      </c>
      <c r="O76">
        <v>66</v>
      </c>
      <c r="P76" s="2">
        <f t="shared" si="42"/>
        <v>627288</v>
      </c>
      <c r="Q76" s="2">
        <f t="shared" si="43"/>
        <v>461920</v>
      </c>
      <c r="R76">
        <f t="shared" si="44"/>
        <v>1.3332999999999999</v>
      </c>
      <c r="S76">
        <v>1</v>
      </c>
    </row>
    <row r="77" spans="1:19" x14ac:dyDescent="0.25">
      <c r="A77">
        <v>67</v>
      </c>
      <c r="B77" s="2">
        <f t="shared" si="33"/>
        <v>784110</v>
      </c>
      <c r="C77" s="2">
        <f t="shared" si="34"/>
        <v>577400</v>
      </c>
      <c r="D77">
        <f t="shared" si="35"/>
        <v>1.6665999999999999</v>
      </c>
      <c r="E77">
        <v>2</v>
      </c>
      <c r="H77">
        <v>67</v>
      </c>
      <c r="I77" s="2">
        <f t="shared" si="39"/>
        <v>784110</v>
      </c>
      <c r="J77" s="2">
        <f t="shared" si="40"/>
        <v>577400</v>
      </c>
      <c r="K77">
        <f t="shared" si="41"/>
        <v>1.6665999999999999</v>
      </c>
      <c r="L77">
        <v>2</v>
      </c>
      <c r="O77">
        <v>67</v>
      </c>
      <c r="P77" s="2">
        <f t="shared" si="42"/>
        <v>627288</v>
      </c>
      <c r="Q77" s="2">
        <f t="shared" si="43"/>
        <v>461920</v>
      </c>
      <c r="R77">
        <f t="shared" si="44"/>
        <v>1.3332999999999999</v>
      </c>
      <c r="S77">
        <v>1</v>
      </c>
    </row>
    <row r="78" spans="1:19" x14ac:dyDescent="0.25">
      <c r="A78">
        <v>68</v>
      </c>
      <c r="B78" s="2">
        <f t="shared" si="33"/>
        <v>784110</v>
      </c>
      <c r="C78" s="2">
        <f t="shared" si="34"/>
        <v>577400</v>
      </c>
      <c r="D78">
        <f t="shared" si="35"/>
        <v>1.6665999999999999</v>
      </c>
      <c r="E78">
        <v>2</v>
      </c>
      <c r="H78">
        <v>68</v>
      </c>
      <c r="I78" s="2">
        <f t="shared" si="39"/>
        <v>784110</v>
      </c>
      <c r="J78" s="2">
        <f t="shared" si="40"/>
        <v>577400</v>
      </c>
      <c r="K78">
        <f t="shared" si="41"/>
        <v>1.6665999999999999</v>
      </c>
      <c r="L78">
        <v>2</v>
      </c>
      <c r="O78">
        <v>68</v>
      </c>
      <c r="P78" s="2">
        <f t="shared" si="42"/>
        <v>627288</v>
      </c>
      <c r="Q78" s="2">
        <f t="shared" si="43"/>
        <v>461920</v>
      </c>
      <c r="R78">
        <f t="shared" si="44"/>
        <v>1.3332999999999999</v>
      </c>
      <c r="S78">
        <v>1</v>
      </c>
    </row>
    <row r="79" spans="1:19" x14ac:dyDescent="0.25">
      <c r="A79">
        <v>69</v>
      </c>
      <c r="B79" s="2">
        <f t="shared" si="33"/>
        <v>940932</v>
      </c>
      <c r="C79" s="2">
        <f t="shared" si="34"/>
        <v>692880</v>
      </c>
      <c r="D79">
        <f t="shared" si="35"/>
        <v>1.9999</v>
      </c>
      <c r="E79">
        <v>3</v>
      </c>
      <c r="H79">
        <v>69</v>
      </c>
      <c r="I79" s="2">
        <f t="shared" si="39"/>
        <v>940932</v>
      </c>
      <c r="J79" s="2">
        <f t="shared" si="40"/>
        <v>692880</v>
      </c>
      <c r="K79">
        <f t="shared" si="41"/>
        <v>1.9999</v>
      </c>
      <c r="L79">
        <v>3</v>
      </c>
      <c r="O79">
        <v>69</v>
      </c>
      <c r="P79" s="2">
        <f t="shared" si="42"/>
        <v>784110</v>
      </c>
      <c r="Q79" s="2">
        <f t="shared" si="43"/>
        <v>577400</v>
      </c>
      <c r="R79">
        <f t="shared" si="44"/>
        <v>1.6665999999999999</v>
      </c>
      <c r="S79">
        <v>2</v>
      </c>
    </row>
    <row r="80" spans="1:19" x14ac:dyDescent="0.25">
      <c r="A80">
        <v>70</v>
      </c>
      <c r="B80" s="2">
        <f t="shared" si="33"/>
        <v>940932</v>
      </c>
      <c r="C80" s="2">
        <f t="shared" si="34"/>
        <v>692880</v>
      </c>
      <c r="D80">
        <f t="shared" si="35"/>
        <v>1.9999</v>
      </c>
      <c r="E80">
        <v>3</v>
      </c>
      <c r="H80">
        <v>70</v>
      </c>
      <c r="I80" s="2">
        <f t="shared" si="39"/>
        <v>940932</v>
      </c>
      <c r="J80" s="2">
        <f t="shared" si="40"/>
        <v>692880</v>
      </c>
      <c r="K80">
        <f t="shared" si="41"/>
        <v>1.9999</v>
      </c>
      <c r="L80">
        <v>3</v>
      </c>
      <c r="O80">
        <v>70</v>
      </c>
      <c r="P80" s="2">
        <f t="shared" si="42"/>
        <v>784110</v>
      </c>
      <c r="Q80" s="2">
        <f t="shared" si="43"/>
        <v>577400</v>
      </c>
      <c r="R80">
        <f t="shared" si="44"/>
        <v>1.6665999999999999</v>
      </c>
      <c r="S80">
        <v>2</v>
      </c>
    </row>
    <row r="81" spans="1:19" x14ac:dyDescent="0.25">
      <c r="A81">
        <v>71</v>
      </c>
      <c r="B81" s="2">
        <f t="shared" si="33"/>
        <v>940932</v>
      </c>
      <c r="C81" s="2">
        <f t="shared" si="34"/>
        <v>692880</v>
      </c>
      <c r="D81">
        <f t="shared" si="35"/>
        <v>1.9999</v>
      </c>
      <c r="E81">
        <v>3</v>
      </c>
      <c r="H81">
        <v>71</v>
      </c>
      <c r="I81" s="2">
        <f t="shared" si="39"/>
        <v>940932</v>
      </c>
      <c r="J81" s="2">
        <f t="shared" si="40"/>
        <v>692880</v>
      </c>
      <c r="K81">
        <f t="shared" si="41"/>
        <v>1.9999</v>
      </c>
      <c r="L81">
        <v>3</v>
      </c>
      <c r="O81">
        <v>71</v>
      </c>
      <c r="P81" s="2">
        <f t="shared" si="42"/>
        <v>784110</v>
      </c>
      <c r="Q81" s="2">
        <f t="shared" si="43"/>
        <v>577400</v>
      </c>
      <c r="R81">
        <f t="shared" si="44"/>
        <v>1.6665999999999999</v>
      </c>
      <c r="S81">
        <v>2</v>
      </c>
    </row>
    <row r="82" spans="1:19" x14ac:dyDescent="0.25">
      <c r="A82">
        <v>72</v>
      </c>
      <c r="B82" s="2">
        <f t="shared" ref="B82:B113" si="45">$B$5+$B$6*E82</f>
        <v>940932</v>
      </c>
      <c r="C82" s="2">
        <f t="shared" ref="C82:C113" si="46">$C$5+$C$6*E82</f>
        <v>692880</v>
      </c>
      <c r="D82">
        <f t="shared" ref="D82:D113" si="47">$D$5+$D$6*E82</f>
        <v>1.9999</v>
      </c>
      <c r="E82">
        <v>3</v>
      </c>
      <c r="H82">
        <v>72</v>
      </c>
      <c r="I82" s="2">
        <f t="shared" si="39"/>
        <v>940932</v>
      </c>
      <c r="J82" s="2">
        <f t="shared" si="40"/>
        <v>692880</v>
      </c>
      <c r="K82">
        <f t="shared" si="41"/>
        <v>1.9999</v>
      </c>
      <c r="L82">
        <v>3</v>
      </c>
      <c r="O82">
        <v>72</v>
      </c>
      <c r="P82" s="2">
        <f t="shared" si="42"/>
        <v>784110</v>
      </c>
      <c r="Q82" s="2">
        <f t="shared" si="43"/>
        <v>577400</v>
      </c>
      <c r="R82">
        <f t="shared" si="44"/>
        <v>1.6665999999999999</v>
      </c>
      <c r="S82">
        <v>2</v>
      </c>
    </row>
    <row r="83" spans="1:19" x14ac:dyDescent="0.25">
      <c r="A83">
        <v>73</v>
      </c>
      <c r="B83" s="2">
        <f t="shared" si="45"/>
        <v>940932</v>
      </c>
      <c r="C83" s="2">
        <f t="shared" si="46"/>
        <v>692880</v>
      </c>
      <c r="D83">
        <f t="shared" si="47"/>
        <v>1.9999</v>
      </c>
      <c r="E83">
        <v>3</v>
      </c>
      <c r="H83">
        <v>73</v>
      </c>
      <c r="I83" s="2">
        <f t="shared" si="39"/>
        <v>940932</v>
      </c>
      <c r="J83" s="2">
        <f t="shared" si="40"/>
        <v>692880</v>
      </c>
      <c r="K83">
        <f t="shared" si="41"/>
        <v>1.9999</v>
      </c>
      <c r="L83">
        <v>3</v>
      </c>
      <c r="O83">
        <v>73</v>
      </c>
      <c r="P83" s="2">
        <f t="shared" si="42"/>
        <v>784110</v>
      </c>
      <c r="Q83" s="2">
        <f t="shared" si="43"/>
        <v>577400</v>
      </c>
      <c r="R83">
        <f t="shared" si="44"/>
        <v>1.6665999999999999</v>
      </c>
      <c r="S83">
        <v>2</v>
      </c>
    </row>
    <row r="84" spans="1:19" x14ac:dyDescent="0.25">
      <c r="A84">
        <v>74</v>
      </c>
      <c r="B84" s="2">
        <f t="shared" si="45"/>
        <v>940932</v>
      </c>
      <c r="C84" s="2">
        <f t="shared" si="46"/>
        <v>692880</v>
      </c>
      <c r="D84">
        <f t="shared" si="47"/>
        <v>1.9999</v>
      </c>
      <c r="E84">
        <v>3</v>
      </c>
      <c r="H84">
        <v>74</v>
      </c>
      <c r="I84" s="2">
        <f t="shared" si="39"/>
        <v>940932</v>
      </c>
      <c r="J84" s="2">
        <f t="shared" si="40"/>
        <v>692880</v>
      </c>
      <c r="K84">
        <f t="shared" si="41"/>
        <v>1.9999</v>
      </c>
      <c r="L84">
        <v>3</v>
      </c>
      <c r="O84">
        <v>74</v>
      </c>
      <c r="P84" s="2">
        <f t="shared" si="42"/>
        <v>784110</v>
      </c>
      <c r="Q84" s="2">
        <f t="shared" si="43"/>
        <v>577400</v>
      </c>
      <c r="R84">
        <f t="shared" si="44"/>
        <v>1.6665999999999999</v>
      </c>
      <c r="S84">
        <v>2</v>
      </c>
    </row>
    <row r="85" spans="1:19" x14ac:dyDescent="0.25">
      <c r="A85">
        <v>75</v>
      </c>
      <c r="B85" s="2">
        <f t="shared" si="45"/>
        <v>940932</v>
      </c>
      <c r="C85" s="2">
        <f t="shared" si="46"/>
        <v>692880</v>
      </c>
      <c r="D85">
        <f t="shared" si="47"/>
        <v>1.9999</v>
      </c>
      <c r="E85">
        <v>3</v>
      </c>
      <c r="H85">
        <v>75</v>
      </c>
      <c r="I85" s="2">
        <f t="shared" si="39"/>
        <v>940932</v>
      </c>
      <c r="J85" s="2">
        <f t="shared" si="40"/>
        <v>692880</v>
      </c>
      <c r="K85">
        <f t="shared" si="41"/>
        <v>1.9999</v>
      </c>
      <c r="L85">
        <v>3</v>
      </c>
      <c r="O85">
        <v>75</v>
      </c>
      <c r="P85" s="2">
        <f t="shared" si="42"/>
        <v>784110</v>
      </c>
      <c r="Q85" s="2">
        <f t="shared" si="43"/>
        <v>577400</v>
      </c>
      <c r="R85">
        <f t="shared" si="44"/>
        <v>1.6665999999999999</v>
      </c>
      <c r="S85">
        <v>2</v>
      </c>
    </row>
    <row r="86" spans="1:19" x14ac:dyDescent="0.25">
      <c r="A86">
        <v>76</v>
      </c>
      <c r="B86" s="2">
        <f t="shared" si="45"/>
        <v>940932</v>
      </c>
      <c r="C86" s="2">
        <f t="shared" si="46"/>
        <v>692880</v>
      </c>
      <c r="D86">
        <f t="shared" si="47"/>
        <v>1.9999</v>
      </c>
      <c r="E86">
        <v>3</v>
      </c>
      <c r="H86">
        <v>76</v>
      </c>
      <c r="I86" s="2">
        <f t="shared" si="39"/>
        <v>940932</v>
      </c>
      <c r="J86" s="2">
        <f t="shared" si="40"/>
        <v>692880</v>
      </c>
      <c r="K86">
        <f t="shared" si="41"/>
        <v>1.9999</v>
      </c>
      <c r="L86">
        <v>3</v>
      </c>
      <c r="O86">
        <v>76</v>
      </c>
      <c r="P86" s="2">
        <f t="shared" si="42"/>
        <v>784110</v>
      </c>
      <c r="Q86" s="2">
        <f t="shared" si="43"/>
        <v>577400</v>
      </c>
      <c r="R86">
        <f t="shared" si="44"/>
        <v>1.6665999999999999</v>
      </c>
      <c r="S86">
        <v>2</v>
      </c>
    </row>
    <row r="87" spans="1:19" x14ac:dyDescent="0.25">
      <c r="A87">
        <v>77</v>
      </c>
      <c r="B87" s="2">
        <f t="shared" si="45"/>
        <v>940932</v>
      </c>
      <c r="C87" s="2">
        <f t="shared" si="46"/>
        <v>692880</v>
      </c>
      <c r="D87">
        <f t="shared" si="47"/>
        <v>1.9999</v>
      </c>
      <c r="E87">
        <v>3</v>
      </c>
      <c r="H87">
        <v>77</v>
      </c>
      <c r="I87" s="2">
        <f t="shared" si="39"/>
        <v>940932</v>
      </c>
      <c r="J87" s="2">
        <f t="shared" si="40"/>
        <v>692880</v>
      </c>
      <c r="K87">
        <f t="shared" si="41"/>
        <v>1.9999</v>
      </c>
      <c r="L87">
        <v>3</v>
      </c>
      <c r="O87">
        <v>77</v>
      </c>
      <c r="P87" s="2">
        <f t="shared" si="42"/>
        <v>784110</v>
      </c>
      <c r="Q87" s="2">
        <f t="shared" si="43"/>
        <v>577400</v>
      </c>
      <c r="R87">
        <f t="shared" si="44"/>
        <v>1.6665999999999999</v>
      </c>
      <c r="S87">
        <v>2</v>
      </c>
    </row>
    <row r="88" spans="1:19" x14ac:dyDescent="0.25">
      <c r="A88">
        <v>78</v>
      </c>
      <c r="B88" s="2">
        <f t="shared" si="45"/>
        <v>940932</v>
      </c>
      <c r="C88" s="2">
        <f t="shared" si="46"/>
        <v>692880</v>
      </c>
      <c r="D88">
        <f t="shared" si="47"/>
        <v>1.9999</v>
      </c>
      <c r="E88">
        <v>3</v>
      </c>
      <c r="H88">
        <v>78</v>
      </c>
      <c r="I88" s="2">
        <f t="shared" si="39"/>
        <v>940932</v>
      </c>
      <c r="J88" s="2">
        <f t="shared" si="40"/>
        <v>692880</v>
      </c>
      <c r="K88">
        <f t="shared" si="41"/>
        <v>1.9999</v>
      </c>
      <c r="L88">
        <v>3</v>
      </c>
      <c r="O88">
        <v>78</v>
      </c>
      <c r="P88" s="2">
        <f t="shared" si="42"/>
        <v>784110</v>
      </c>
      <c r="Q88" s="2">
        <f t="shared" si="43"/>
        <v>577400</v>
      </c>
      <c r="R88">
        <f t="shared" si="44"/>
        <v>1.6665999999999999</v>
      </c>
      <c r="S88">
        <v>2</v>
      </c>
    </row>
    <row r="89" spans="1:19" x14ac:dyDescent="0.25">
      <c r="A89">
        <v>79</v>
      </c>
      <c r="B89" s="2">
        <f t="shared" si="45"/>
        <v>1097754</v>
      </c>
      <c r="C89" s="2">
        <f t="shared" si="46"/>
        <v>808360</v>
      </c>
      <c r="D89">
        <f t="shared" si="47"/>
        <v>2.3331999999999997</v>
      </c>
      <c r="E89">
        <v>4</v>
      </c>
      <c r="H89">
        <v>79</v>
      </c>
      <c r="I89" s="2">
        <f t="shared" si="39"/>
        <v>1097754</v>
      </c>
      <c r="J89" s="2">
        <f t="shared" si="40"/>
        <v>808360</v>
      </c>
      <c r="K89">
        <f t="shared" si="41"/>
        <v>2.3331999999999997</v>
      </c>
      <c r="L89">
        <v>4</v>
      </c>
      <c r="O89">
        <v>79</v>
      </c>
      <c r="P89" s="2">
        <f t="shared" si="42"/>
        <v>940932</v>
      </c>
      <c r="Q89" s="2">
        <f t="shared" si="43"/>
        <v>692880</v>
      </c>
      <c r="R89">
        <f t="shared" si="44"/>
        <v>1.9999</v>
      </c>
      <c r="S89">
        <v>3</v>
      </c>
    </row>
    <row r="90" spans="1:19" x14ac:dyDescent="0.25">
      <c r="A90">
        <v>80</v>
      </c>
      <c r="B90" s="2">
        <f t="shared" si="45"/>
        <v>1097754</v>
      </c>
      <c r="C90" s="2">
        <f t="shared" si="46"/>
        <v>808360</v>
      </c>
      <c r="D90">
        <f t="shared" si="47"/>
        <v>2.3331999999999997</v>
      </c>
      <c r="E90">
        <v>4</v>
      </c>
      <c r="H90">
        <v>80</v>
      </c>
      <c r="I90" s="2">
        <f t="shared" si="39"/>
        <v>1097754</v>
      </c>
      <c r="J90" s="2">
        <f t="shared" si="40"/>
        <v>808360</v>
      </c>
      <c r="K90">
        <f t="shared" si="41"/>
        <v>2.3331999999999997</v>
      </c>
      <c r="L90">
        <v>4</v>
      </c>
      <c r="O90">
        <v>80</v>
      </c>
      <c r="P90" s="2">
        <f t="shared" si="42"/>
        <v>940932</v>
      </c>
      <c r="Q90" s="2">
        <f t="shared" si="43"/>
        <v>692880</v>
      </c>
      <c r="R90">
        <f t="shared" si="44"/>
        <v>1.9999</v>
      </c>
      <c r="S90">
        <v>3</v>
      </c>
    </row>
    <row r="91" spans="1:19" x14ac:dyDescent="0.25">
      <c r="A91">
        <v>81</v>
      </c>
      <c r="B91" s="2">
        <f t="shared" si="45"/>
        <v>1097754</v>
      </c>
      <c r="C91" s="2">
        <f t="shared" si="46"/>
        <v>808360</v>
      </c>
      <c r="D91">
        <f t="shared" si="47"/>
        <v>2.3331999999999997</v>
      </c>
      <c r="E91">
        <v>4</v>
      </c>
      <c r="H91">
        <v>81</v>
      </c>
      <c r="I91" s="2">
        <f t="shared" si="39"/>
        <v>1097754</v>
      </c>
      <c r="J91" s="2">
        <f t="shared" si="40"/>
        <v>808360</v>
      </c>
      <c r="K91">
        <f t="shared" si="41"/>
        <v>2.3331999999999997</v>
      </c>
      <c r="L91">
        <v>4</v>
      </c>
      <c r="O91">
        <v>81</v>
      </c>
      <c r="P91" s="2">
        <f t="shared" si="42"/>
        <v>940932</v>
      </c>
      <c r="Q91" s="2">
        <f t="shared" si="43"/>
        <v>692880</v>
      </c>
      <c r="R91">
        <f t="shared" si="44"/>
        <v>1.9999</v>
      </c>
      <c r="S91">
        <v>3</v>
      </c>
    </row>
    <row r="92" spans="1:19" x14ac:dyDescent="0.25">
      <c r="A92">
        <v>82</v>
      </c>
      <c r="B92" s="2">
        <f t="shared" si="45"/>
        <v>1097754</v>
      </c>
      <c r="C92" s="2">
        <f t="shared" si="46"/>
        <v>808360</v>
      </c>
      <c r="D92">
        <f t="shared" si="47"/>
        <v>2.3331999999999997</v>
      </c>
      <c r="E92">
        <v>4</v>
      </c>
      <c r="H92">
        <v>82</v>
      </c>
      <c r="I92" s="2">
        <f t="shared" si="39"/>
        <v>1097754</v>
      </c>
      <c r="J92" s="2">
        <f t="shared" si="40"/>
        <v>808360</v>
      </c>
      <c r="K92">
        <f t="shared" si="41"/>
        <v>2.3331999999999997</v>
      </c>
      <c r="L92">
        <v>4</v>
      </c>
      <c r="O92">
        <v>82</v>
      </c>
      <c r="P92" s="2">
        <f t="shared" ref="P92:P123" si="48">$P$5+$P$6*S92</f>
        <v>940932</v>
      </c>
      <c r="Q92" s="2">
        <f t="shared" ref="Q92:Q123" si="49">$Q$5+$Q$6*S92</f>
        <v>692880</v>
      </c>
      <c r="R92">
        <f t="shared" ref="R92:R123" si="50">$R$5+$R$6*S92</f>
        <v>1.9999</v>
      </c>
      <c r="S92">
        <v>3</v>
      </c>
    </row>
    <row r="93" spans="1:19" x14ac:dyDescent="0.25">
      <c r="A93">
        <v>83</v>
      </c>
      <c r="B93" s="2">
        <f t="shared" si="45"/>
        <v>1097754</v>
      </c>
      <c r="C93" s="2">
        <f t="shared" si="46"/>
        <v>808360</v>
      </c>
      <c r="D93">
        <f t="shared" si="47"/>
        <v>2.3331999999999997</v>
      </c>
      <c r="E93">
        <v>4</v>
      </c>
      <c r="H93">
        <v>83</v>
      </c>
      <c r="I93" s="2">
        <f t="shared" si="39"/>
        <v>1097754</v>
      </c>
      <c r="J93" s="2">
        <f t="shared" si="40"/>
        <v>808360</v>
      </c>
      <c r="K93">
        <f t="shared" si="41"/>
        <v>2.3331999999999997</v>
      </c>
      <c r="L93">
        <v>4</v>
      </c>
      <c r="O93">
        <v>83</v>
      </c>
      <c r="P93" s="2">
        <f t="shared" si="48"/>
        <v>940932</v>
      </c>
      <c r="Q93" s="2">
        <f t="shared" si="49"/>
        <v>692880</v>
      </c>
      <c r="R93">
        <f t="shared" si="50"/>
        <v>1.9999</v>
      </c>
      <c r="S93">
        <v>3</v>
      </c>
    </row>
    <row r="94" spans="1:19" x14ac:dyDescent="0.25">
      <c r="A94">
        <v>84</v>
      </c>
      <c r="B94" s="2">
        <f t="shared" si="45"/>
        <v>1097754</v>
      </c>
      <c r="C94" s="2">
        <f t="shared" si="46"/>
        <v>808360</v>
      </c>
      <c r="D94">
        <f t="shared" si="47"/>
        <v>2.3331999999999997</v>
      </c>
      <c r="E94">
        <v>4</v>
      </c>
      <c r="H94">
        <v>84</v>
      </c>
      <c r="I94" s="2">
        <f t="shared" si="39"/>
        <v>1097754</v>
      </c>
      <c r="J94" s="2">
        <f t="shared" si="40"/>
        <v>808360</v>
      </c>
      <c r="K94">
        <f t="shared" si="41"/>
        <v>2.3331999999999997</v>
      </c>
      <c r="L94">
        <v>4</v>
      </c>
      <c r="O94">
        <v>84</v>
      </c>
      <c r="P94" s="2">
        <f t="shared" si="48"/>
        <v>940932</v>
      </c>
      <c r="Q94" s="2">
        <f t="shared" si="49"/>
        <v>692880</v>
      </c>
      <c r="R94">
        <f t="shared" si="50"/>
        <v>1.9999</v>
      </c>
      <c r="S94">
        <v>3</v>
      </c>
    </row>
    <row r="95" spans="1:19" x14ac:dyDescent="0.25">
      <c r="A95">
        <v>85</v>
      </c>
      <c r="B95" s="2">
        <f t="shared" si="45"/>
        <v>1097754</v>
      </c>
      <c r="C95" s="2">
        <f t="shared" si="46"/>
        <v>808360</v>
      </c>
      <c r="D95">
        <f t="shared" si="47"/>
        <v>2.3331999999999997</v>
      </c>
      <c r="E95">
        <v>4</v>
      </c>
      <c r="H95">
        <v>85</v>
      </c>
      <c r="I95" s="2">
        <f t="shared" si="39"/>
        <v>1097754</v>
      </c>
      <c r="J95" s="2">
        <f t="shared" si="40"/>
        <v>808360</v>
      </c>
      <c r="K95">
        <f t="shared" si="41"/>
        <v>2.3331999999999997</v>
      </c>
      <c r="L95">
        <v>4</v>
      </c>
      <c r="O95">
        <v>85</v>
      </c>
      <c r="P95" s="2">
        <f t="shared" si="48"/>
        <v>940932</v>
      </c>
      <c r="Q95" s="2">
        <f t="shared" si="49"/>
        <v>692880</v>
      </c>
      <c r="R95">
        <f t="shared" si="50"/>
        <v>1.9999</v>
      </c>
      <c r="S95">
        <v>3</v>
      </c>
    </row>
    <row r="96" spans="1:19" x14ac:dyDescent="0.25">
      <c r="A96">
        <v>86</v>
      </c>
      <c r="B96" s="2">
        <f t="shared" si="45"/>
        <v>1097754</v>
      </c>
      <c r="C96" s="2">
        <f t="shared" si="46"/>
        <v>808360</v>
      </c>
      <c r="D96">
        <f t="shared" si="47"/>
        <v>2.3331999999999997</v>
      </c>
      <c r="E96">
        <v>4</v>
      </c>
      <c r="H96">
        <v>86</v>
      </c>
      <c r="I96" s="2">
        <f t="shared" si="39"/>
        <v>1097754</v>
      </c>
      <c r="J96" s="2">
        <f t="shared" si="40"/>
        <v>808360</v>
      </c>
      <c r="K96">
        <f t="shared" si="41"/>
        <v>2.3331999999999997</v>
      </c>
      <c r="L96">
        <v>4</v>
      </c>
      <c r="O96">
        <v>86</v>
      </c>
      <c r="P96" s="2">
        <f t="shared" si="48"/>
        <v>940932</v>
      </c>
      <c r="Q96" s="2">
        <f t="shared" si="49"/>
        <v>692880</v>
      </c>
      <c r="R96">
        <f t="shared" si="50"/>
        <v>1.9999</v>
      </c>
      <c r="S96">
        <v>3</v>
      </c>
    </row>
    <row r="97" spans="1:19" x14ac:dyDescent="0.25">
      <c r="A97">
        <v>87</v>
      </c>
      <c r="B97" s="2">
        <f t="shared" si="45"/>
        <v>1097754</v>
      </c>
      <c r="C97" s="2">
        <f t="shared" si="46"/>
        <v>808360</v>
      </c>
      <c r="D97">
        <f t="shared" si="47"/>
        <v>2.3331999999999997</v>
      </c>
      <c r="E97">
        <v>4</v>
      </c>
      <c r="H97">
        <v>87</v>
      </c>
      <c r="I97" s="2">
        <f t="shared" si="39"/>
        <v>1097754</v>
      </c>
      <c r="J97" s="2">
        <f t="shared" si="40"/>
        <v>808360</v>
      </c>
      <c r="K97">
        <f t="shared" si="41"/>
        <v>2.3331999999999997</v>
      </c>
      <c r="L97">
        <v>4</v>
      </c>
      <c r="O97">
        <v>87</v>
      </c>
      <c r="P97" s="2">
        <f t="shared" si="48"/>
        <v>940932</v>
      </c>
      <c r="Q97" s="2">
        <f t="shared" si="49"/>
        <v>692880</v>
      </c>
      <c r="R97">
        <f t="shared" si="50"/>
        <v>1.9999</v>
      </c>
      <c r="S97">
        <v>3</v>
      </c>
    </row>
    <row r="98" spans="1:19" x14ac:dyDescent="0.25">
      <c r="A98">
        <v>88</v>
      </c>
      <c r="B98" s="2">
        <f t="shared" si="45"/>
        <v>1097754</v>
      </c>
      <c r="C98" s="2">
        <f t="shared" si="46"/>
        <v>808360</v>
      </c>
      <c r="D98">
        <f t="shared" si="47"/>
        <v>2.3331999999999997</v>
      </c>
      <c r="E98">
        <v>4</v>
      </c>
      <c r="H98">
        <v>88</v>
      </c>
      <c r="I98" s="2">
        <f t="shared" si="39"/>
        <v>1097754</v>
      </c>
      <c r="J98" s="2">
        <f t="shared" si="40"/>
        <v>808360</v>
      </c>
      <c r="K98">
        <f t="shared" si="41"/>
        <v>2.3331999999999997</v>
      </c>
      <c r="L98">
        <v>4</v>
      </c>
      <c r="O98">
        <v>88</v>
      </c>
      <c r="P98" s="2">
        <f t="shared" si="48"/>
        <v>940932</v>
      </c>
      <c r="Q98" s="2">
        <f t="shared" si="49"/>
        <v>692880</v>
      </c>
      <c r="R98">
        <f t="shared" si="50"/>
        <v>1.9999</v>
      </c>
      <c r="S98">
        <v>3</v>
      </c>
    </row>
    <row r="99" spans="1:19" x14ac:dyDescent="0.25">
      <c r="A99">
        <v>89</v>
      </c>
      <c r="B99" s="2">
        <f t="shared" si="45"/>
        <v>1254576</v>
      </c>
      <c r="C99" s="2">
        <f t="shared" si="46"/>
        <v>923840</v>
      </c>
      <c r="D99">
        <f t="shared" si="47"/>
        <v>2.6665000000000001</v>
      </c>
      <c r="E99">
        <v>5</v>
      </c>
      <c r="H99">
        <v>89</v>
      </c>
      <c r="I99" s="2">
        <f t="shared" si="39"/>
        <v>1254576</v>
      </c>
      <c r="J99" s="2">
        <f t="shared" si="40"/>
        <v>923840</v>
      </c>
      <c r="K99">
        <f t="shared" si="41"/>
        <v>2.6665000000000001</v>
      </c>
      <c r="L99">
        <v>5</v>
      </c>
      <c r="O99">
        <v>89</v>
      </c>
      <c r="P99" s="2">
        <f t="shared" si="48"/>
        <v>1097754</v>
      </c>
      <c r="Q99" s="2">
        <f t="shared" si="49"/>
        <v>808360</v>
      </c>
      <c r="R99">
        <f t="shared" si="50"/>
        <v>2.3331999999999997</v>
      </c>
      <c r="S99">
        <v>4</v>
      </c>
    </row>
    <row r="100" spans="1:19" x14ac:dyDescent="0.25">
      <c r="A100">
        <v>90</v>
      </c>
      <c r="B100" s="2">
        <f t="shared" si="45"/>
        <v>1254576</v>
      </c>
      <c r="C100" s="2">
        <f t="shared" si="46"/>
        <v>923840</v>
      </c>
      <c r="D100">
        <f t="shared" si="47"/>
        <v>2.6665000000000001</v>
      </c>
      <c r="E100">
        <v>5</v>
      </c>
      <c r="H100">
        <v>90</v>
      </c>
      <c r="I100" s="2">
        <f t="shared" si="39"/>
        <v>1254576</v>
      </c>
      <c r="J100" s="2">
        <f t="shared" si="40"/>
        <v>923840</v>
      </c>
      <c r="K100">
        <f t="shared" si="41"/>
        <v>2.6665000000000001</v>
      </c>
      <c r="L100">
        <v>5</v>
      </c>
      <c r="O100">
        <v>90</v>
      </c>
      <c r="P100" s="2">
        <f t="shared" si="48"/>
        <v>1097754</v>
      </c>
      <c r="Q100" s="2">
        <f t="shared" si="49"/>
        <v>808360</v>
      </c>
      <c r="R100">
        <f t="shared" si="50"/>
        <v>2.3331999999999997</v>
      </c>
      <c r="S100">
        <v>4</v>
      </c>
    </row>
    <row r="101" spans="1:19" x14ac:dyDescent="0.25">
      <c r="A101">
        <v>91</v>
      </c>
      <c r="B101" s="2">
        <f t="shared" si="45"/>
        <v>1254576</v>
      </c>
      <c r="C101" s="2">
        <f t="shared" si="46"/>
        <v>923840</v>
      </c>
      <c r="D101">
        <f t="shared" si="47"/>
        <v>2.6665000000000001</v>
      </c>
      <c r="E101">
        <v>5</v>
      </c>
      <c r="H101">
        <v>91</v>
      </c>
      <c r="I101" s="2">
        <f t="shared" si="39"/>
        <v>1254576</v>
      </c>
      <c r="J101" s="2">
        <f t="shared" si="40"/>
        <v>923840</v>
      </c>
      <c r="K101">
        <f t="shared" si="41"/>
        <v>2.6665000000000001</v>
      </c>
      <c r="L101">
        <v>5</v>
      </c>
      <c r="O101">
        <v>91</v>
      </c>
      <c r="P101" s="2">
        <f t="shared" si="48"/>
        <v>1097754</v>
      </c>
      <c r="Q101" s="2">
        <f t="shared" si="49"/>
        <v>808360</v>
      </c>
      <c r="R101">
        <f t="shared" si="50"/>
        <v>2.3331999999999997</v>
      </c>
      <c r="S101">
        <v>4</v>
      </c>
    </row>
    <row r="102" spans="1:19" x14ac:dyDescent="0.25">
      <c r="A102">
        <v>92</v>
      </c>
      <c r="B102" s="2">
        <f t="shared" si="45"/>
        <v>1254576</v>
      </c>
      <c r="C102" s="2">
        <f t="shared" si="46"/>
        <v>923840</v>
      </c>
      <c r="D102">
        <f t="shared" si="47"/>
        <v>2.6665000000000001</v>
      </c>
      <c r="E102">
        <v>5</v>
      </c>
      <c r="H102">
        <v>92</v>
      </c>
      <c r="I102" s="2">
        <f t="shared" si="39"/>
        <v>1254576</v>
      </c>
      <c r="J102" s="2">
        <f t="shared" si="40"/>
        <v>923840</v>
      </c>
      <c r="K102">
        <f t="shared" si="41"/>
        <v>2.6665000000000001</v>
      </c>
      <c r="L102">
        <v>5</v>
      </c>
      <c r="O102">
        <v>92</v>
      </c>
      <c r="P102" s="2">
        <f t="shared" si="48"/>
        <v>1097754</v>
      </c>
      <c r="Q102" s="2">
        <f t="shared" si="49"/>
        <v>808360</v>
      </c>
      <c r="R102">
        <f t="shared" si="50"/>
        <v>2.3331999999999997</v>
      </c>
      <c r="S102">
        <v>4</v>
      </c>
    </row>
    <row r="103" spans="1:19" x14ac:dyDescent="0.25">
      <c r="A103">
        <v>93</v>
      </c>
      <c r="B103" s="2">
        <f t="shared" si="45"/>
        <v>1254576</v>
      </c>
      <c r="C103" s="2">
        <f t="shared" si="46"/>
        <v>923840</v>
      </c>
      <c r="D103">
        <f t="shared" si="47"/>
        <v>2.6665000000000001</v>
      </c>
      <c r="E103">
        <v>5</v>
      </c>
      <c r="H103">
        <v>93</v>
      </c>
      <c r="I103" s="2">
        <f t="shared" si="39"/>
        <v>1254576</v>
      </c>
      <c r="J103" s="2">
        <f t="shared" si="40"/>
        <v>923840</v>
      </c>
      <c r="K103">
        <f t="shared" si="41"/>
        <v>2.6665000000000001</v>
      </c>
      <c r="L103">
        <v>5</v>
      </c>
      <c r="O103">
        <v>93</v>
      </c>
      <c r="P103" s="2">
        <f t="shared" si="48"/>
        <v>1097754</v>
      </c>
      <c r="Q103" s="2">
        <f t="shared" si="49"/>
        <v>808360</v>
      </c>
      <c r="R103">
        <f t="shared" si="50"/>
        <v>2.3331999999999997</v>
      </c>
      <c r="S103">
        <v>4</v>
      </c>
    </row>
    <row r="104" spans="1:19" x14ac:dyDescent="0.25">
      <c r="A104">
        <v>94</v>
      </c>
      <c r="B104" s="2">
        <f t="shared" si="45"/>
        <v>1254576</v>
      </c>
      <c r="C104" s="2">
        <f t="shared" si="46"/>
        <v>923840</v>
      </c>
      <c r="D104">
        <f t="shared" si="47"/>
        <v>2.6665000000000001</v>
      </c>
      <c r="E104">
        <v>5</v>
      </c>
      <c r="H104">
        <v>94</v>
      </c>
      <c r="I104" s="2">
        <f t="shared" si="39"/>
        <v>1254576</v>
      </c>
      <c r="J104" s="2">
        <f t="shared" si="40"/>
        <v>923840</v>
      </c>
      <c r="K104">
        <f t="shared" si="41"/>
        <v>2.6665000000000001</v>
      </c>
      <c r="L104">
        <v>5</v>
      </c>
      <c r="O104">
        <v>94</v>
      </c>
      <c r="P104" s="2">
        <f t="shared" si="48"/>
        <v>1097754</v>
      </c>
      <c r="Q104" s="2">
        <f t="shared" si="49"/>
        <v>808360</v>
      </c>
      <c r="R104">
        <f t="shared" si="50"/>
        <v>2.3331999999999997</v>
      </c>
      <c r="S104">
        <v>4</v>
      </c>
    </row>
    <row r="105" spans="1:19" x14ac:dyDescent="0.25">
      <c r="A105">
        <v>95</v>
      </c>
      <c r="B105" s="2">
        <f t="shared" si="45"/>
        <v>1254576</v>
      </c>
      <c r="C105" s="2">
        <f t="shared" si="46"/>
        <v>923840</v>
      </c>
      <c r="D105">
        <f t="shared" si="47"/>
        <v>2.6665000000000001</v>
      </c>
      <c r="E105">
        <v>5</v>
      </c>
      <c r="H105">
        <v>95</v>
      </c>
      <c r="I105" s="2">
        <f t="shared" si="39"/>
        <v>1254576</v>
      </c>
      <c r="J105" s="2">
        <f t="shared" si="40"/>
        <v>923840</v>
      </c>
      <c r="K105">
        <f t="shared" si="41"/>
        <v>2.6665000000000001</v>
      </c>
      <c r="L105">
        <v>5</v>
      </c>
      <c r="O105">
        <v>95</v>
      </c>
      <c r="P105" s="2">
        <f t="shared" si="48"/>
        <v>1097754</v>
      </c>
      <c r="Q105" s="2">
        <f t="shared" si="49"/>
        <v>808360</v>
      </c>
      <c r="R105">
        <f t="shared" si="50"/>
        <v>2.3331999999999997</v>
      </c>
      <c r="S105">
        <v>4</v>
      </c>
    </row>
    <row r="106" spans="1:19" x14ac:dyDescent="0.25">
      <c r="A106">
        <v>96</v>
      </c>
      <c r="B106" s="2">
        <f t="shared" si="45"/>
        <v>1254576</v>
      </c>
      <c r="C106" s="2">
        <f t="shared" si="46"/>
        <v>923840</v>
      </c>
      <c r="D106">
        <f t="shared" si="47"/>
        <v>2.6665000000000001</v>
      </c>
      <c r="E106">
        <v>5</v>
      </c>
      <c r="H106">
        <v>96</v>
      </c>
      <c r="I106" s="2">
        <f t="shared" si="39"/>
        <v>1254576</v>
      </c>
      <c r="J106" s="2">
        <f t="shared" si="40"/>
        <v>923840</v>
      </c>
      <c r="K106">
        <f t="shared" si="41"/>
        <v>2.6665000000000001</v>
      </c>
      <c r="L106">
        <v>5</v>
      </c>
      <c r="O106">
        <v>96</v>
      </c>
      <c r="P106" s="2">
        <f t="shared" si="48"/>
        <v>1097754</v>
      </c>
      <c r="Q106" s="2">
        <f t="shared" si="49"/>
        <v>808360</v>
      </c>
      <c r="R106">
        <f t="shared" si="50"/>
        <v>2.3331999999999997</v>
      </c>
      <c r="S106">
        <v>4</v>
      </c>
    </row>
    <row r="107" spans="1:19" x14ac:dyDescent="0.25">
      <c r="A107">
        <v>97</v>
      </c>
      <c r="B107" s="2">
        <f t="shared" si="45"/>
        <v>1254576</v>
      </c>
      <c r="C107" s="2">
        <f t="shared" si="46"/>
        <v>923840</v>
      </c>
      <c r="D107">
        <f t="shared" si="47"/>
        <v>2.6665000000000001</v>
      </c>
      <c r="E107">
        <v>5</v>
      </c>
      <c r="H107">
        <v>97</v>
      </c>
      <c r="I107" s="2">
        <f t="shared" si="39"/>
        <v>1254576</v>
      </c>
      <c r="J107" s="2">
        <f t="shared" si="40"/>
        <v>923840</v>
      </c>
      <c r="K107">
        <f t="shared" si="41"/>
        <v>2.6665000000000001</v>
      </c>
      <c r="L107">
        <v>5</v>
      </c>
      <c r="O107">
        <v>97</v>
      </c>
      <c r="P107" s="2">
        <f t="shared" si="48"/>
        <v>1097754</v>
      </c>
      <c r="Q107" s="2">
        <f t="shared" si="49"/>
        <v>808360</v>
      </c>
      <c r="R107">
        <f t="shared" si="50"/>
        <v>2.3331999999999997</v>
      </c>
      <c r="S107">
        <v>4</v>
      </c>
    </row>
    <row r="108" spans="1:19" x14ac:dyDescent="0.25">
      <c r="A108">
        <v>98</v>
      </c>
      <c r="B108" s="2">
        <f t="shared" si="45"/>
        <v>1254576</v>
      </c>
      <c r="C108" s="2">
        <f t="shared" si="46"/>
        <v>923840</v>
      </c>
      <c r="D108">
        <f t="shared" si="47"/>
        <v>2.6665000000000001</v>
      </c>
      <c r="E108">
        <v>5</v>
      </c>
      <c r="H108">
        <v>98</v>
      </c>
      <c r="I108" s="2">
        <f t="shared" si="39"/>
        <v>1254576</v>
      </c>
      <c r="J108" s="2">
        <f t="shared" si="40"/>
        <v>923840</v>
      </c>
      <c r="K108">
        <f t="shared" si="41"/>
        <v>2.6665000000000001</v>
      </c>
      <c r="L108">
        <v>5</v>
      </c>
      <c r="O108">
        <v>98</v>
      </c>
      <c r="P108" s="2">
        <f t="shared" si="48"/>
        <v>1097754</v>
      </c>
      <c r="Q108" s="2">
        <f t="shared" si="49"/>
        <v>808360</v>
      </c>
      <c r="R108">
        <f t="shared" si="50"/>
        <v>2.3331999999999997</v>
      </c>
      <c r="S108">
        <v>4</v>
      </c>
    </row>
    <row r="109" spans="1:19" x14ac:dyDescent="0.25">
      <c r="A109">
        <v>99</v>
      </c>
      <c r="B109" s="2">
        <f t="shared" si="45"/>
        <v>1411398</v>
      </c>
      <c r="C109" s="2">
        <f t="shared" si="46"/>
        <v>1039320</v>
      </c>
      <c r="D109">
        <f t="shared" si="47"/>
        <v>2.9998</v>
      </c>
      <c r="E109">
        <v>6</v>
      </c>
      <c r="H109">
        <v>99</v>
      </c>
      <c r="I109" s="2">
        <f t="shared" si="39"/>
        <v>1411398</v>
      </c>
      <c r="J109" s="2">
        <f t="shared" si="40"/>
        <v>1039320</v>
      </c>
      <c r="K109">
        <f t="shared" si="41"/>
        <v>2.9998</v>
      </c>
      <c r="L109">
        <v>6</v>
      </c>
      <c r="O109">
        <v>99</v>
      </c>
      <c r="P109" s="2">
        <f t="shared" si="48"/>
        <v>1254576</v>
      </c>
      <c r="Q109" s="2">
        <f t="shared" si="49"/>
        <v>923840</v>
      </c>
      <c r="R109">
        <f t="shared" si="50"/>
        <v>2.6665000000000001</v>
      </c>
      <c r="S109">
        <v>5</v>
      </c>
    </row>
    <row r="110" spans="1:19" x14ac:dyDescent="0.25">
      <c r="A110">
        <v>100</v>
      </c>
      <c r="B110" s="2">
        <f t="shared" si="45"/>
        <v>1411398</v>
      </c>
      <c r="C110" s="2">
        <f t="shared" si="46"/>
        <v>1039320</v>
      </c>
      <c r="D110">
        <f t="shared" si="47"/>
        <v>2.9998</v>
      </c>
      <c r="E110">
        <v>6</v>
      </c>
      <c r="H110">
        <v>100</v>
      </c>
      <c r="I110" s="2">
        <f t="shared" si="39"/>
        <v>1411398</v>
      </c>
      <c r="J110" s="2">
        <f t="shared" si="40"/>
        <v>1039320</v>
      </c>
      <c r="K110">
        <f t="shared" si="41"/>
        <v>2.9998</v>
      </c>
      <c r="L110">
        <v>6</v>
      </c>
      <c r="O110">
        <v>100</v>
      </c>
      <c r="P110" s="2">
        <f t="shared" si="48"/>
        <v>1254576</v>
      </c>
      <c r="Q110" s="2">
        <f t="shared" si="49"/>
        <v>923840</v>
      </c>
      <c r="R110">
        <f t="shared" si="50"/>
        <v>2.6665000000000001</v>
      </c>
      <c r="S110">
        <v>5</v>
      </c>
    </row>
    <row r="111" spans="1:19" x14ac:dyDescent="0.25">
      <c r="A111">
        <v>101</v>
      </c>
      <c r="B111" s="2">
        <f t="shared" si="45"/>
        <v>1411398</v>
      </c>
      <c r="C111" s="2">
        <f t="shared" si="46"/>
        <v>1039320</v>
      </c>
      <c r="D111">
        <f t="shared" si="47"/>
        <v>2.9998</v>
      </c>
      <c r="E111">
        <v>6</v>
      </c>
      <c r="H111">
        <v>101</v>
      </c>
      <c r="I111" s="2">
        <f t="shared" si="39"/>
        <v>1411398</v>
      </c>
      <c r="J111" s="2">
        <f t="shared" si="40"/>
        <v>1039320</v>
      </c>
      <c r="K111">
        <f t="shared" si="41"/>
        <v>2.9998</v>
      </c>
      <c r="L111">
        <v>6</v>
      </c>
      <c r="O111">
        <v>101</v>
      </c>
      <c r="P111" s="2">
        <f t="shared" si="48"/>
        <v>1254576</v>
      </c>
      <c r="Q111" s="2">
        <f t="shared" si="49"/>
        <v>923840</v>
      </c>
      <c r="R111">
        <f t="shared" si="50"/>
        <v>2.6665000000000001</v>
      </c>
      <c r="S111">
        <v>5</v>
      </c>
    </row>
    <row r="112" spans="1:19" x14ac:dyDescent="0.25">
      <c r="A112">
        <v>102</v>
      </c>
      <c r="B112" s="2">
        <f t="shared" si="45"/>
        <v>1411398</v>
      </c>
      <c r="C112" s="2">
        <f t="shared" si="46"/>
        <v>1039320</v>
      </c>
      <c r="D112">
        <f t="shared" si="47"/>
        <v>2.9998</v>
      </c>
      <c r="E112">
        <v>6</v>
      </c>
      <c r="H112">
        <v>102</v>
      </c>
      <c r="I112" s="2">
        <f t="shared" si="39"/>
        <v>1411398</v>
      </c>
      <c r="J112" s="2">
        <f t="shared" si="40"/>
        <v>1039320</v>
      </c>
      <c r="K112">
        <f t="shared" si="41"/>
        <v>2.9998</v>
      </c>
      <c r="L112">
        <v>6</v>
      </c>
      <c r="O112">
        <v>102</v>
      </c>
      <c r="P112" s="2">
        <f t="shared" si="48"/>
        <v>1254576</v>
      </c>
      <c r="Q112" s="2">
        <f t="shared" si="49"/>
        <v>923840</v>
      </c>
      <c r="R112">
        <f t="shared" si="50"/>
        <v>2.6665000000000001</v>
      </c>
      <c r="S112">
        <v>5</v>
      </c>
    </row>
    <row r="113" spans="1:19" x14ac:dyDescent="0.25">
      <c r="A113">
        <v>103</v>
      </c>
      <c r="B113" s="2">
        <f t="shared" si="45"/>
        <v>1411398</v>
      </c>
      <c r="C113" s="2">
        <f t="shared" si="46"/>
        <v>1039320</v>
      </c>
      <c r="D113">
        <f t="shared" si="47"/>
        <v>2.9998</v>
      </c>
      <c r="E113">
        <v>6</v>
      </c>
      <c r="H113">
        <v>103</v>
      </c>
      <c r="I113" s="2">
        <f t="shared" si="39"/>
        <v>1411398</v>
      </c>
      <c r="J113" s="2">
        <f t="shared" si="40"/>
        <v>1039320</v>
      </c>
      <c r="K113">
        <f t="shared" si="41"/>
        <v>2.9998</v>
      </c>
      <c r="L113">
        <v>6</v>
      </c>
      <c r="O113">
        <v>103</v>
      </c>
      <c r="P113" s="2">
        <f t="shared" si="48"/>
        <v>1254576</v>
      </c>
      <c r="Q113" s="2">
        <f t="shared" si="49"/>
        <v>923840</v>
      </c>
      <c r="R113">
        <f t="shared" si="50"/>
        <v>2.6665000000000001</v>
      </c>
      <c r="S113">
        <v>5</v>
      </c>
    </row>
    <row r="114" spans="1:19" x14ac:dyDescent="0.25">
      <c r="A114">
        <v>104</v>
      </c>
      <c r="B114" s="2">
        <f t="shared" ref="B114:B145" si="51">$B$5+$B$6*E114</f>
        <v>1411398</v>
      </c>
      <c r="C114" s="2">
        <f t="shared" ref="C114:C145" si="52">$C$5+$C$6*E114</f>
        <v>1039320</v>
      </c>
      <c r="D114">
        <f t="shared" ref="D114:D145" si="53">$D$5+$D$6*E114</f>
        <v>2.9998</v>
      </c>
      <c r="E114">
        <v>6</v>
      </c>
      <c r="H114">
        <v>104</v>
      </c>
      <c r="I114" s="2">
        <f t="shared" si="39"/>
        <v>1411398</v>
      </c>
      <c r="J114" s="2">
        <f t="shared" si="40"/>
        <v>1039320</v>
      </c>
      <c r="K114">
        <f t="shared" si="41"/>
        <v>2.9998</v>
      </c>
      <c r="L114">
        <v>6</v>
      </c>
      <c r="O114">
        <v>104</v>
      </c>
      <c r="P114" s="2">
        <f t="shared" si="48"/>
        <v>1254576</v>
      </c>
      <c r="Q114" s="2">
        <f t="shared" si="49"/>
        <v>923840</v>
      </c>
      <c r="R114">
        <f t="shared" si="50"/>
        <v>2.6665000000000001</v>
      </c>
      <c r="S114">
        <v>5</v>
      </c>
    </row>
    <row r="115" spans="1:19" x14ac:dyDescent="0.25">
      <c r="A115">
        <v>105</v>
      </c>
      <c r="B115" s="2">
        <f t="shared" si="51"/>
        <v>1411398</v>
      </c>
      <c r="C115" s="2">
        <f t="shared" si="52"/>
        <v>1039320</v>
      </c>
      <c r="D115">
        <f t="shared" si="53"/>
        <v>2.9998</v>
      </c>
      <c r="E115">
        <v>6</v>
      </c>
      <c r="H115">
        <v>105</v>
      </c>
      <c r="I115" s="2">
        <f t="shared" ref="I115:I160" si="54">$I$5+$I$6*L115</f>
        <v>1411398</v>
      </c>
      <c r="J115" s="2">
        <f t="shared" ref="J115:J160" si="55">$J$5+$J$6*L115</f>
        <v>1039320</v>
      </c>
      <c r="K115">
        <f t="shared" ref="K115:K160" si="56">$K$5+$K$6*L115</f>
        <v>2.9998</v>
      </c>
      <c r="L115">
        <v>6</v>
      </c>
      <c r="O115">
        <v>105</v>
      </c>
      <c r="P115" s="2">
        <f t="shared" si="48"/>
        <v>1254576</v>
      </c>
      <c r="Q115" s="2">
        <f t="shared" si="49"/>
        <v>923840</v>
      </c>
      <c r="R115">
        <f t="shared" si="50"/>
        <v>2.6665000000000001</v>
      </c>
      <c r="S115">
        <v>5</v>
      </c>
    </row>
    <row r="116" spans="1:19" x14ac:dyDescent="0.25">
      <c r="A116">
        <v>106</v>
      </c>
      <c r="B116" s="2">
        <f t="shared" si="51"/>
        <v>1411398</v>
      </c>
      <c r="C116" s="2">
        <f t="shared" si="52"/>
        <v>1039320</v>
      </c>
      <c r="D116">
        <f t="shared" si="53"/>
        <v>2.9998</v>
      </c>
      <c r="E116">
        <v>6</v>
      </c>
      <c r="H116">
        <v>106</v>
      </c>
      <c r="I116" s="2">
        <f t="shared" si="54"/>
        <v>1411398</v>
      </c>
      <c r="J116" s="2">
        <f t="shared" si="55"/>
        <v>1039320</v>
      </c>
      <c r="K116">
        <f t="shared" si="56"/>
        <v>2.9998</v>
      </c>
      <c r="L116">
        <v>6</v>
      </c>
      <c r="O116">
        <v>106</v>
      </c>
      <c r="P116" s="2">
        <f t="shared" si="48"/>
        <v>1254576</v>
      </c>
      <c r="Q116" s="2">
        <f t="shared" si="49"/>
        <v>923840</v>
      </c>
      <c r="R116">
        <f t="shared" si="50"/>
        <v>2.6665000000000001</v>
      </c>
      <c r="S116">
        <v>5</v>
      </c>
    </row>
    <row r="117" spans="1:19" x14ac:dyDescent="0.25">
      <c r="A117">
        <v>107</v>
      </c>
      <c r="B117" s="2">
        <f t="shared" si="51"/>
        <v>1411398</v>
      </c>
      <c r="C117" s="2">
        <f t="shared" si="52"/>
        <v>1039320</v>
      </c>
      <c r="D117">
        <f t="shared" si="53"/>
        <v>2.9998</v>
      </c>
      <c r="E117">
        <v>6</v>
      </c>
      <c r="H117">
        <v>107</v>
      </c>
      <c r="I117" s="2">
        <f t="shared" si="54"/>
        <v>1411398</v>
      </c>
      <c r="J117" s="2">
        <f t="shared" si="55"/>
        <v>1039320</v>
      </c>
      <c r="K117">
        <f t="shared" si="56"/>
        <v>2.9998</v>
      </c>
      <c r="L117">
        <v>6</v>
      </c>
      <c r="O117">
        <v>107</v>
      </c>
      <c r="P117" s="2">
        <f t="shared" si="48"/>
        <v>1254576</v>
      </c>
      <c r="Q117" s="2">
        <f t="shared" si="49"/>
        <v>923840</v>
      </c>
      <c r="R117">
        <f t="shared" si="50"/>
        <v>2.6665000000000001</v>
      </c>
      <c r="S117">
        <v>5</v>
      </c>
    </row>
    <row r="118" spans="1:19" x14ac:dyDescent="0.25">
      <c r="A118">
        <v>108</v>
      </c>
      <c r="B118" s="2">
        <f t="shared" si="51"/>
        <v>1411398</v>
      </c>
      <c r="C118" s="2">
        <f t="shared" si="52"/>
        <v>1039320</v>
      </c>
      <c r="D118">
        <f t="shared" si="53"/>
        <v>2.9998</v>
      </c>
      <c r="E118">
        <v>6</v>
      </c>
      <c r="H118">
        <v>108</v>
      </c>
      <c r="I118" s="2">
        <f t="shared" si="54"/>
        <v>1411398</v>
      </c>
      <c r="J118" s="2">
        <f t="shared" si="55"/>
        <v>1039320</v>
      </c>
      <c r="K118">
        <f t="shared" si="56"/>
        <v>2.9998</v>
      </c>
      <c r="L118">
        <v>6</v>
      </c>
      <c r="O118">
        <v>108</v>
      </c>
      <c r="P118" s="2">
        <f t="shared" si="48"/>
        <v>1254576</v>
      </c>
      <c r="Q118" s="2">
        <f t="shared" si="49"/>
        <v>923840</v>
      </c>
      <c r="R118">
        <f t="shared" si="50"/>
        <v>2.6665000000000001</v>
      </c>
      <c r="S118">
        <v>5</v>
      </c>
    </row>
    <row r="119" spans="1:19" x14ac:dyDescent="0.25">
      <c r="A119">
        <v>109</v>
      </c>
      <c r="B119" s="2">
        <f t="shared" si="51"/>
        <v>1568220</v>
      </c>
      <c r="C119" s="2">
        <f t="shared" si="52"/>
        <v>1154800</v>
      </c>
      <c r="D119">
        <f t="shared" si="53"/>
        <v>3.3331</v>
      </c>
      <c r="E119">
        <v>7</v>
      </c>
      <c r="H119">
        <v>109</v>
      </c>
      <c r="I119" s="2">
        <f t="shared" si="54"/>
        <v>1568220</v>
      </c>
      <c r="J119" s="2">
        <f t="shared" si="55"/>
        <v>1154800</v>
      </c>
      <c r="K119">
        <f t="shared" si="56"/>
        <v>3.3331</v>
      </c>
      <c r="L119">
        <v>7</v>
      </c>
      <c r="O119">
        <v>109</v>
      </c>
      <c r="P119" s="2">
        <f t="shared" si="48"/>
        <v>1411398</v>
      </c>
      <c r="Q119" s="2">
        <f t="shared" si="49"/>
        <v>1039320</v>
      </c>
      <c r="R119">
        <f t="shared" si="50"/>
        <v>2.9998</v>
      </c>
      <c r="S119">
        <v>6</v>
      </c>
    </row>
    <row r="120" spans="1:19" x14ac:dyDescent="0.25">
      <c r="A120">
        <v>110</v>
      </c>
      <c r="B120" s="2">
        <f t="shared" si="51"/>
        <v>1568220</v>
      </c>
      <c r="C120" s="2">
        <f t="shared" si="52"/>
        <v>1154800</v>
      </c>
      <c r="D120">
        <f t="shared" si="53"/>
        <v>3.3331</v>
      </c>
      <c r="E120">
        <v>7</v>
      </c>
      <c r="H120">
        <v>110</v>
      </c>
      <c r="I120" s="2">
        <f t="shared" si="54"/>
        <v>1568220</v>
      </c>
      <c r="J120" s="2">
        <f t="shared" si="55"/>
        <v>1154800</v>
      </c>
      <c r="K120">
        <f t="shared" si="56"/>
        <v>3.3331</v>
      </c>
      <c r="L120">
        <v>7</v>
      </c>
      <c r="O120">
        <v>110</v>
      </c>
      <c r="P120" s="2">
        <f t="shared" si="48"/>
        <v>1411398</v>
      </c>
      <c r="Q120" s="2">
        <f t="shared" si="49"/>
        <v>1039320</v>
      </c>
      <c r="R120">
        <f t="shared" si="50"/>
        <v>2.9998</v>
      </c>
      <c r="S120">
        <v>6</v>
      </c>
    </row>
    <row r="121" spans="1:19" x14ac:dyDescent="0.25">
      <c r="A121">
        <v>111</v>
      </c>
      <c r="B121" s="2">
        <f t="shared" si="51"/>
        <v>1568220</v>
      </c>
      <c r="C121" s="2">
        <f t="shared" si="52"/>
        <v>1154800</v>
      </c>
      <c r="D121">
        <f t="shared" si="53"/>
        <v>3.3331</v>
      </c>
      <c r="E121">
        <v>7</v>
      </c>
      <c r="H121">
        <v>111</v>
      </c>
      <c r="I121" s="2">
        <f t="shared" si="54"/>
        <v>1568220</v>
      </c>
      <c r="J121" s="2">
        <f t="shared" si="55"/>
        <v>1154800</v>
      </c>
      <c r="K121">
        <f t="shared" si="56"/>
        <v>3.3331</v>
      </c>
      <c r="L121">
        <v>7</v>
      </c>
      <c r="O121">
        <v>111</v>
      </c>
      <c r="P121" s="2">
        <f t="shared" si="48"/>
        <v>1411398</v>
      </c>
      <c r="Q121" s="2">
        <f t="shared" si="49"/>
        <v>1039320</v>
      </c>
      <c r="R121">
        <f t="shared" si="50"/>
        <v>2.9998</v>
      </c>
      <c r="S121">
        <v>6</v>
      </c>
    </row>
    <row r="122" spans="1:19" x14ac:dyDescent="0.25">
      <c r="A122">
        <v>112</v>
      </c>
      <c r="B122" s="2">
        <f t="shared" si="51"/>
        <v>1568220</v>
      </c>
      <c r="C122" s="2">
        <f t="shared" si="52"/>
        <v>1154800</v>
      </c>
      <c r="D122">
        <f t="shared" si="53"/>
        <v>3.3331</v>
      </c>
      <c r="E122">
        <v>7</v>
      </c>
      <c r="H122">
        <v>112</v>
      </c>
      <c r="I122" s="2">
        <f t="shared" si="54"/>
        <v>1568220</v>
      </c>
      <c r="J122" s="2">
        <f t="shared" si="55"/>
        <v>1154800</v>
      </c>
      <c r="K122">
        <f t="shared" si="56"/>
        <v>3.3331</v>
      </c>
      <c r="L122">
        <v>7</v>
      </c>
      <c r="O122">
        <v>112</v>
      </c>
      <c r="P122" s="2">
        <f t="shared" si="48"/>
        <v>1411398</v>
      </c>
      <c r="Q122" s="2">
        <f t="shared" si="49"/>
        <v>1039320</v>
      </c>
      <c r="R122">
        <f t="shared" si="50"/>
        <v>2.9998</v>
      </c>
      <c r="S122">
        <v>6</v>
      </c>
    </row>
    <row r="123" spans="1:19" x14ac:dyDescent="0.25">
      <c r="A123">
        <v>113</v>
      </c>
      <c r="B123" s="2">
        <f t="shared" si="51"/>
        <v>1568220</v>
      </c>
      <c r="C123" s="2">
        <f t="shared" si="52"/>
        <v>1154800</v>
      </c>
      <c r="D123">
        <f t="shared" si="53"/>
        <v>3.3331</v>
      </c>
      <c r="E123">
        <v>7</v>
      </c>
      <c r="H123">
        <v>113</v>
      </c>
      <c r="I123" s="2">
        <f t="shared" si="54"/>
        <v>1568220</v>
      </c>
      <c r="J123" s="2">
        <f t="shared" si="55"/>
        <v>1154800</v>
      </c>
      <c r="K123">
        <f t="shared" si="56"/>
        <v>3.3331</v>
      </c>
      <c r="L123">
        <v>7</v>
      </c>
      <c r="O123">
        <v>113</v>
      </c>
      <c r="P123" s="2">
        <f t="shared" si="48"/>
        <v>1411398</v>
      </c>
      <c r="Q123" s="2">
        <f t="shared" si="49"/>
        <v>1039320</v>
      </c>
      <c r="R123">
        <f t="shared" si="50"/>
        <v>2.9998</v>
      </c>
      <c r="S123">
        <v>6</v>
      </c>
    </row>
    <row r="124" spans="1:19" x14ac:dyDescent="0.25">
      <c r="A124">
        <v>114</v>
      </c>
      <c r="B124" s="2">
        <f t="shared" si="51"/>
        <v>1568220</v>
      </c>
      <c r="C124" s="2">
        <f t="shared" si="52"/>
        <v>1154800</v>
      </c>
      <c r="D124">
        <f t="shared" si="53"/>
        <v>3.3331</v>
      </c>
      <c r="E124">
        <v>7</v>
      </c>
      <c r="H124">
        <v>114</v>
      </c>
      <c r="I124" s="2">
        <f t="shared" si="54"/>
        <v>1568220</v>
      </c>
      <c r="J124" s="2">
        <f t="shared" si="55"/>
        <v>1154800</v>
      </c>
      <c r="K124">
        <f t="shared" si="56"/>
        <v>3.3331</v>
      </c>
      <c r="L124">
        <v>7</v>
      </c>
      <c r="O124">
        <v>114</v>
      </c>
      <c r="P124" s="2">
        <f t="shared" ref="P124:P160" si="57">$P$5+$P$6*S124</f>
        <v>1411398</v>
      </c>
      <c r="Q124" s="2">
        <f t="shared" ref="Q124:Q160" si="58">$Q$5+$Q$6*S124</f>
        <v>1039320</v>
      </c>
      <c r="R124">
        <f t="shared" ref="R124:R155" si="59">$R$5+$R$6*S124</f>
        <v>2.9998</v>
      </c>
      <c r="S124">
        <v>6</v>
      </c>
    </row>
    <row r="125" spans="1:19" x14ac:dyDescent="0.25">
      <c r="A125">
        <v>115</v>
      </c>
      <c r="B125" s="2">
        <f t="shared" si="51"/>
        <v>1568220</v>
      </c>
      <c r="C125" s="2">
        <f t="shared" si="52"/>
        <v>1154800</v>
      </c>
      <c r="D125">
        <f t="shared" si="53"/>
        <v>3.3331</v>
      </c>
      <c r="E125">
        <v>7</v>
      </c>
      <c r="H125">
        <v>115</v>
      </c>
      <c r="I125" s="2">
        <f t="shared" si="54"/>
        <v>1568220</v>
      </c>
      <c r="J125" s="2">
        <f t="shared" si="55"/>
        <v>1154800</v>
      </c>
      <c r="K125">
        <f t="shared" si="56"/>
        <v>3.3331</v>
      </c>
      <c r="L125">
        <v>7</v>
      </c>
      <c r="O125">
        <v>115</v>
      </c>
      <c r="P125" s="2">
        <f t="shared" si="57"/>
        <v>1411398</v>
      </c>
      <c r="Q125" s="2">
        <f t="shared" si="58"/>
        <v>1039320</v>
      </c>
      <c r="R125">
        <f t="shared" si="59"/>
        <v>2.9998</v>
      </c>
      <c r="S125">
        <v>6</v>
      </c>
    </row>
    <row r="126" spans="1:19" x14ac:dyDescent="0.25">
      <c r="A126">
        <v>116</v>
      </c>
      <c r="B126" s="2">
        <f t="shared" si="51"/>
        <v>1568220</v>
      </c>
      <c r="C126" s="2">
        <f t="shared" si="52"/>
        <v>1154800</v>
      </c>
      <c r="D126">
        <f t="shared" si="53"/>
        <v>3.3331</v>
      </c>
      <c r="E126">
        <v>7</v>
      </c>
      <c r="H126">
        <v>116</v>
      </c>
      <c r="I126" s="2">
        <f t="shared" si="54"/>
        <v>1568220</v>
      </c>
      <c r="J126" s="2">
        <f t="shared" si="55"/>
        <v>1154800</v>
      </c>
      <c r="K126">
        <f t="shared" si="56"/>
        <v>3.3331</v>
      </c>
      <c r="L126">
        <v>7</v>
      </c>
      <c r="O126">
        <v>116</v>
      </c>
      <c r="P126" s="2">
        <f t="shared" si="57"/>
        <v>1411398</v>
      </c>
      <c r="Q126" s="2">
        <f t="shared" si="58"/>
        <v>1039320</v>
      </c>
      <c r="R126">
        <f t="shared" si="59"/>
        <v>2.9998</v>
      </c>
      <c r="S126">
        <v>6</v>
      </c>
    </row>
    <row r="127" spans="1:19" x14ac:dyDescent="0.25">
      <c r="A127">
        <v>117</v>
      </c>
      <c r="B127" s="2">
        <f t="shared" si="51"/>
        <v>1568220</v>
      </c>
      <c r="C127" s="2">
        <f t="shared" si="52"/>
        <v>1154800</v>
      </c>
      <c r="D127">
        <f t="shared" si="53"/>
        <v>3.3331</v>
      </c>
      <c r="E127">
        <v>7</v>
      </c>
      <c r="H127">
        <v>117</v>
      </c>
      <c r="I127" s="2">
        <f t="shared" si="54"/>
        <v>1568220</v>
      </c>
      <c r="J127" s="2">
        <f t="shared" si="55"/>
        <v>1154800</v>
      </c>
      <c r="K127">
        <f t="shared" si="56"/>
        <v>3.3331</v>
      </c>
      <c r="L127">
        <v>7</v>
      </c>
      <c r="O127">
        <v>117</v>
      </c>
      <c r="P127" s="2">
        <f t="shared" si="57"/>
        <v>1411398</v>
      </c>
      <c r="Q127" s="2">
        <f t="shared" si="58"/>
        <v>1039320</v>
      </c>
      <c r="R127">
        <f t="shared" si="59"/>
        <v>2.9998</v>
      </c>
      <c r="S127">
        <v>6</v>
      </c>
    </row>
    <row r="128" spans="1:19" x14ac:dyDescent="0.25">
      <c r="A128">
        <v>118</v>
      </c>
      <c r="B128" s="2">
        <f t="shared" si="51"/>
        <v>1568220</v>
      </c>
      <c r="C128" s="2">
        <f t="shared" si="52"/>
        <v>1154800</v>
      </c>
      <c r="D128">
        <f t="shared" si="53"/>
        <v>3.3331</v>
      </c>
      <c r="E128">
        <v>7</v>
      </c>
      <c r="H128">
        <v>118</v>
      </c>
      <c r="I128" s="2">
        <f t="shared" si="54"/>
        <v>1568220</v>
      </c>
      <c r="J128" s="2">
        <f t="shared" si="55"/>
        <v>1154800</v>
      </c>
      <c r="K128">
        <f t="shared" si="56"/>
        <v>3.3331</v>
      </c>
      <c r="L128">
        <v>7</v>
      </c>
      <c r="O128">
        <v>118</v>
      </c>
      <c r="P128" s="2">
        <f t="shared" si="57"/>
        <v>1411398</v>
      </c>
      <c r="Q128" s="2">
        <f t="shared" si="58"/>
        <v>1039320</v>
      </c>
      <c r="R128">
        <f t="shared" si="59"/>
        <v>2.9998</v>
      </c>
      <c r="S128">
        <v>6</v>
      </c>
    </row>
    <row r="129" spans="1:19" x14ac:dyDescent="0.25">
      <c r="A129">
        <v>119</v>
      </c>
      <c r="B129" s="2">
        <f t="shared" si="51"/>
        <v>1725042</v>
      </c>
      <c r="C129" s="2">
        <f t="shared" si="52"/>
        <v>1270280</v>
      </c>
      <c r="D129">
        <f t="shared" si="53"/>
        <v>3.6663999999999999</v>
      </c>
      <c r="E129">
        <v>8</v>
      </c>
      <c r="H129">
        <v>119</v>
      </c>
      <c r="I129" s="2">
        <f t="shared" si="54"/>
        <v>1725042</v>
      </c>
      <c r="J129" s="2">
        <f t="shared" si="55"/>
        <v>1270280</v>
      </c>
      <c r="K129">
        <f t="shared" si="56"/>
        <v>3.6663999999999999</v>
      </c>
      <c r="L129">
        <v>8</v>
      </c>
      <c r="O129">
        <v>119</v>
      </c>
      <c r="P129" s="2">
        <f t="shared" si="57"/>
        <v>1568220</v>
      </c>
      <c r="Q129" s="2">
        <f t="shared" si="58"/>
        <v>1154800</v>
      </c>
      <c r="R129">
        <f t="shared" si="59"/>
        <v>3.3331</v>
      </c>
      <c r="S129">
        <v>7</v>
      </c>
    </row>
    <row r="130" spans="1:19" x14ac:dyDescent="0.25">
      <c r="A130">
        <v>120</v>
      </c>
      <c r="B130" s="2">
        <f t="shared" si="51"/>
        <v>1725042</v>
      </c>
      <c r="C130" s="2">
        <f t="shared" si="52"/>
        <v>1270280</v>
      </c>
      <c r="D130">
        <f t="shared" si="53"/>
        <v>3.6663999999999999</v>
      </c>
      <c r="E130">
        <v>8</v>
      </c>
      <c r="H130">
        <v>120</v>
      </c>
      <c r="I130" s="2">
        <f t="shared" si="54"/>
        <v>1725042</v>
      </c>
      <c r="J130" s="2">
        <f t="shared" si="55"/>
        <v>1270280</v>
      </c>
      <c r="K130">
        <f t="shared" si="56"/>
        <v>3.6663999999999999</v>
      </c>
      <c r="L130">
        <v>8</v>
      </c>
      <c r="O130">
        <v>120</v>
      </c>
      <c r="P130" s="2">
        <f t="shared" si="57"/>
        <v>1568220</v>
      </c>
      <c r="Q130" s="2">
        <f t="shared" si="58"/>
        <v>1154800</v>
      </c>
      <c r="R130">
        <f t="shared" si="59"/>
        <v>3.3331</v>
      </c>
      <c r="S130">
        <v>7</v>
      </c>
    </row>
    <row r="131" spans="1:19" x14ac:dyDescent="0.25">
      <c r="A131">
        <v>121</v>
      </c>
      <c r="B131" s="2">
        <f t="shared" si="51"/>
        <v>1725042</v>
      </c>
      <c r="C131" s="2">
        <f t="shared" si="52"/>
        <v>1270280</v>
      </c>
      <c r="D131">
        <f t="shared" si="53"/>
        <v>3.6663999999999999</v>
      </c>
      <c r="E131">
        <v>8</v>
      </c>
      <c r="H131">
        <v>121</v>
      </c>
      <c r="I131" s="2">
        <f t="shared" si="54"/>
        <v>1725042</v>
      </c>
      <c r="J131" s="2">
        <f t="shared" si="55"/>
        <v>1270280</v>
      </c>
      <c r="K131">
        <f t="shared" si="56"/>
        <v>3.6663999999999999</v>
      </c>
      <c r="L131">
        <v>8</v>
      </c>
      <c r="O131">
        <v>121</v>
      </c>
      <c r="P131" s="2">
        <f t="shared" si="57"/>
        <v>1568220</v>
      </c>
      <c r="Q131" s="2">
        <f t="shared" si="58"/>
        <v>1154800</v>
      </c>
      <c r="R131">
        <f t="shared" si="59"/>
        <v>3.3331</v>
      </c>
      <c r="S131">
        <v>7</v>
      </c>
    </row>
    <row r="132" spans="1:19" x14ac:dyDescent="0.25">
      <c r="A132">
        <v>122</v>
      </c>
      <c r="B132" s="2">
        <f t="shared" si="51"/>
        <v>1725042</v>
      </c>
      <c r="C132" s="2">
        <f t="shared" si="52"/>
        <v>1270280</v>
      </c>
      <c r="D132">
        <f t="shared" si="53"/>
        <v>3.6663999999999999</v>
      </c>
      <c r="E132">
        <v>8</v>
      </c>
      <c r="H132">
        <v>122</v>
      </c>
      <c r="I132" s="2">
        <f t="shared" si="54"/>
        <v>1725042</v>
      </c>
      <c r="J132" s="2">
        <f t="shared" si="55"/>
        <v>1270280</v>
      </c>
      <c r="K132">
        <f t="shared" si="56"/>
        <v>3.6663999999999999</v>
      </c>
      <c r="L132">
        <v>8</v>
      </c>
      <c r="O132">
        <v>122</v>
      </c>
      <c r="P132" s="2">
        <f t="shared" si="57"/>
        <v>1568220</v>
      </c>
      <c r="Q132" s="2">
        <f t="shared" si="58"/>
        <v>1154800</v>
      </c>
      <c r="R132">
        <f t="shared" si="59"/>
        <v>3.3331</v>
      </c>
      <c r="S132">
        <v>7</v>
      </c>
    </row>
    <row r="133" spans="1:19" x14ac:dyDescent="0.25">
      <c r="A133">
        <v>123</v>
      </c>
      <c r="B133" s="2">
        <f t="shared" si="51"/>
        <v>1725042</v>
      </c>
      <c r="C133" s="2">
        <f t="shared" si="52"/>
        <v>1270280</v>
      </c>
      <c r="D133">
        <f t="shared" si="53"/>
        <v>3.6663999999999999</v>
      </c>
      <c r="E133">
        <v>8</v>
      </c>
      <c r="H133">
        <v>123</v>
      </c>
      <c r="I133" s="2">
        <f t="shared" si="54"/>
        <v>1725042</v>
      </c>
      <c r="J133" s="2">
        <f t="shared" si="55"/>
        <v>1270280</v>
      </c>
      <c r="K133">
        <f t="shared" si="56"/>
        <v>3.6663999999999999</v>
      </c>
      <c r="L133">
        <v>8</v>
      </c>
      <c r="O133">
        <v>123</v>
      </c>
      <c r="P133" s="2">
        <f t="shared" si="57"/>
        <v>1568220</v>
      </c>
      <c r="Q133" s="2">
        <f t="shared" si="58"/>
        <v>1154800</v>
      </c>
      <c r="R133">
        <f t="shared" si="59"/>
        <v>3.3331</v>
      </c>
      <c r="S133">
        <v>7</v>
      </c>
    </row>
    <row r="134" spans="1:19" x14ac:dyDescent="0.25">
      <c r="A134">
        <v>124</v>
      </c>
      <c r="B134" s="2">
        <f t="shared" si="51"/>
        <v>1725042</v>
      </c>
      <c r="C134" s="2">
        <f t="shared" si="52"/>
        <v>1270280</v>
      </c>
      <c r="D134">
        <f t="shared" si="53"/>
        <v>3.6663999999999999</v>
      </c>
      <c r="E134">
        <v>8</v>
      </c>
      <c r="H134">
        <v>124</v>
      </c>
      <c r="I134" s="2">
        <f t="shared" si="54"/>
        <v>1725042</v>
      </c>
      <c r="J134" s="2">
        <f t="shared" si="55"/>
        <v>1270280</v>
      </c>
      <c r="K134">
        <f t="shared" si="56"/>
        <v>3.6663999999999999</v>
      </c>
      <c r="L134">
        <v>8</v>
      </c>
      <c r="O134">
        <v>124</v>
      </c>
      <c r="P134" s="2">
        <f t="shared" si="57"/>
        <v>1568220</v>
      </c>
      <c r="Q134" s="2">
        <f t="shared" si="58"/>
        <v>1154800</v>
      </c>
      <c r="R134">
        <f t="shared" si="59"/>
        <v>3.3331</v>
      </c>
      <c r="S134">
        <v>7</v>
      </c>
    </row>
    <row r="135" spans="1:19" x14ac:dyDescent="0.25">
      <c r="A135">
        <v>125</v>
      </c>
      <c r="B135" s="2">
        <f t="shared" si="51"/>
        <v>1725042</v>
      </c>
      <c r="C135" s="2">
        <f t="shared" si="52"/>
        <v>1270280</v>
      </c>
      <c r="D135">
        <f t="shared" si="53"/>
        <v>3.6663999999999999</v>
      </c>
      <c r="E135">
        <v>8</v>
      </c>
      <c r="H135">
        <v>125</v>
      </c>
      <c r="I135" s="2">
        <f t="shared" si="54"/>
        <v>1725042</v>
      </c>
      <c r="J135" s="2">
        <f t="shared" si="55"/>
        <v>1270280</v>
      </c>
      <c r="K135">
        <f t="shared" si="56"/>
        <v>3.6663999999999999</v>
      </c>
      <c r="L135">
        <v>8</v>
      </c>
      <c r="O135">
        <v>125</v>
      </c>
      <c r="P135" s="2">
        <f t="shared" si="57"/>
        <v>1568220</v>
      </c>
      <c r="Q135" s="2">
        <f t="shared" si="58"/>
        <v>1154800</v>
      </c>
      <c r="R135">
        <f t="shared" si="59"/>
        <v>3.3331</v>
      </c>
      <c r="S135">
        <v>7</v>
      </c>
    </row>
    <row r="136" spans="1:19" x14ac:dyDescent="0.25">
      <c r="A136">
        <v>126</v>
      </c>
      <c r="B136" s="2">
        <f t="shared" si="51"/>
        <v>1725042</v>
      </c>
      <c r="C136" s="2">
        <f t="shared" si="52"/>
        <v>1270280</v>
      </c>
      <c r="D136">
        <f t="shared" si="53"/>
        <v>3.6663999999999999</v>
      </c>
      <c r="E136">
        <v>8</v>
      </c>
      <c r="H136">
        <v>126</v>
      </c>
      <c r="I136" s="2">
        <f t="shared" si="54"/>
        <v>1725042</v>
      </c>
      <c r="J136" s="2">
        <f t="shared" si="55"/>
        <v>1270280</v>
      </c>
      <c r="K136">
        <f t="shared" si="56"/>
        <v>3.6663999999999999</v>
      </c>
      <c r="L136">
        <v>8</v>
      </c>
      <c r="O136">
        <v>126</v>
      </c>
      <c r="P136" s="2">
        <f t="shared" si="57"/>
        <v>1568220</v>
      </c>
      <c r="Q136" s="2">
        <f t="shared" si="58"/>
        <v>1154800</v>
      </c>
      <c r="R136">
        <f t="shared" si="59"/>
        <v>3.3331</v>
      </c>
      <c r="S136">
        <v>7</v>
      </c>
    </row>
    <row r="137" spans="1:19" x14ac:dyDescent="0.25">
      <c r="A137">
        <v>127</v>
      </c>
      <c r="B137" s="2">
        <f t="shared" si="51"/>
        <v>1725042</v>
      </c>
      <c r="C137" s="2">
        <f t="shared" si="52"/>
        <v>1270280</v>
      </c>
      <c r="D137">
        <f t="shared" si="53"/>
        <v>3.6663999999999999</v>
      </c>
      <c r="E137">
        <v>8</v>
      </c>
      <c r="H137">
        <v>127</v>
      </c>
      <c r="I137" s="2">
        <f t="shared" si="54"/>
        <v>1725042</v>
      </c>
      <c r="J137" s="2">
        <f t="shared" si="55"/>
        <v>1270280</v>
      </c>
      <c r="K137">
        <f t="shared" si="56"/>
        <v>3.6663999999999999</v>
      </c>
      <c r="L137">
        <v>8</v>
      </c>
      <c r="O137">
        <v>127</v>
      </c>
      <c r="P137" s="2">
        <f t="shared" si="57"/>
        <v>1568220</v>
      </c>
      <c r="Q137" s="2">
        <f t="shared" si="58"/>
        <v>1154800</v>
      </c>
      <c r="R137">
        <f t="shared" si="59"/>
        <v>3.3331</v>
      </c>
      <c r="S137">
        <v>7</v>
      </c>
    </row>
    <row r="138" spans="1:19" x14ac:dyDescent="0.25">
      <c r="A138">
        <v>128</v>
      </c>
      <c r="B138" s="2">
        <f t="shared" si="51"/>
        <v>1725042</v>
      </c>
      <c r="C138" s="2">
        <f t="shared" si="52"/>
        <v>1270280</v>
      </c>
      <c r="D138">
        <f t="shared" si="53"/>
        <v>3.6663999999999999</v>
      </c>
      <c r="E138">
        <v>8</v>
      </c>
      <c r="H138">
        <v>128</v>
      </c>
      <c r="I138" s="2">
        <f t="shared" si="54"/>
        <v>1725042</v>
      </c>
      <c r="J138" s="2">
        <f t="shared" si="55"/>
        <v>1270280</v>
      </c>
      <c r="K138">
        <f t="shared" si="56"/>
        <v>3.6663999999999999</v>
      </c>
      <c r="L138">
        <v>8</v>
      </c>
      <c r="O138">
        <v>128</v>
      </c>
      <c r="P138" s="2">
        <f t="shared" si="57"/>
        <v>1568220</v>
      </c>
      <c r="Q138" s="2">
        <f t="shared" si="58"/>
        <v>1154800</v>
      </c>
      <c r="R138">
        <f t="shared" si="59"/>
        <v>3.3331</v>
      </c>
      <c r="S138">
        <v>7</v>
      </c>
    </row>
    <row r="139" spans="1:19" x14ac:dyDescent="0.25">
      <c r="A139">
        <v>129</v>
      </c>
      <c r="B139" s="2">
        <f t="shared" si="51"/>
        <v>1881864</v>
      </c>
      <c r="C139" s="2">
        <f t="shared" si="52"/>
        <v>1385760</v>
      </c>
      <c r="D139">
        <f t="shared" si="53"/>
        <v>3.9996999999999998</v>
      </c>
      <c r="E139">
        <v>9</v>
      </c>
      <c r="H139">
        <v>129</v>
      </c>
      <c r="I139" s="2">
        <f t="shared" si="54"/>
        <v>1881864</v>
      </c>
      <c r="J139" s="2">
        <f t="shared" si="55"/>
        <v>1385760</v>
      </c>
      <c r="K139">
        <f t="shared" si="56"/>
        <v>3.9996999999999998</v>
      </c>
      <c r="L139">
        <v>9</v>
      </c>
      <c r="O139">
        <v>129</v>
      </c>
      <c r="P139" s="2">
        <f t="shared" si="57"/>
        <v>1725042</v>
      </c>
      <c r="Q139" s="2">
        <f t="shared" si="58"/>
        <v>1270280</v>
      </c>
      <c r="R139">
        <f t="shared" si="59"/>
        <v>3.6663999999999999</v>
      </c>
      <c r="S139">
        <v>8</v>
      </c>
    </row>
    <row r="140" spans="1:19" x14ac:dyDescent="0.25">
      <c r="A140">
        <v>130</v>
      </c>
      <c r="B140" s="2">
        <f t="shared" si="51"/>
        <v>1881864</v>
      </c>
      <c r="C140" s="2">
        <f t="shared" si="52"/>
        <v>1385760</v>
      </c>
      <c r="D140">
        <f t="shared" si="53"/>
        <v>3.9996999999999998</v>
      </c>
      <c r="E140">
        <v>9</v>
      </c>
      <c r="H140">
        <v>130</v>
      </c>
      <c r="I140" s="2">
        <f t="shared" si="54"/>
        <v>1881864</v>
      </c>
      <c r="J140" s="2">
        <f t="shared" si="55"/>
        <v>1385760</v>
      </c>
      <c r="K140">
        <f t="shared" si="56"/>
        <v>3.9996999999999998</v>
      </c>
      <c r="L140">
        <v>9</v>
      </c>
      <c r="O140">
        <v>130</v>
      </c>
      <c r="P140" s="2">
        <f t="shared" si="57"/>
        <v>1725042</v>
      </c>
      <c r="Q140" s="2">
        <f t="shared" si="58"/>
        <v>1270280</v>
      </c>
      <c r="R140">
        <f t="shared" si="59"/>
        <v>3.6663999999999999</v>
      </c>
      <c r="S140">
        <v>8</v>
      </c>
    </row>
    <row r="141" spans="1:19" x14ac:dyDescent="0.25">
      <c r="A141">
        <v>131</v>
      </c>
      <c r="B141" s="2">
        <f t="shared" si="51"/>
        <v>1881864</v>
      </c>
      <c r="C141" s="2">
        <f t="shared" si="52"/>
        <v>1385760</v>
      </c>
      <c r="D141">
        <f t="shared" si="53"/>
        <v>3.9996999999999998</v>
      </c>
      <c r="E141">
        <v>9</v>
      </c>
      <c r="H141">
        <v>131</v>
      </c>
      <c r="I141" s="2">
        <f t="shared" si="54"/>
        <v>1881864</v>
      </c>
      <c r="J141" s="2">
        <f t="shared" si="55"/>
        <v>1385760</v>
      </c>
      <c r="K141">
        <f t="shared" si="56"/>
        <v>3.9996999999999998</v>
      </c>
      <c r="L141">
        <v>9</v>
      </c>
      <c r="O141">
        <v>131</v>
      </c>
      <c r="P141" s="2">
        <f t="shared" si="57"/>
        <v>1725042</v>
      </c>
      <c r="Q141" s="2">
        <f t="shared" si="58"/>
        <v>1270280</v>
      </c>
      <c r="R141">
        <f t="shared" si="59"/>
        <v>3.6663999999999999</v>
      </c>
      <c r="S141">
        <v>8</v>
      </c>
    </row>
    <row r="142" spans="1:19" x14ac:dyDescent="0.25">
      <c r="A142">
        <v>132</v>
      </c>
      <c r="B142" s="2">
        <f t="shared" si="51"/>
        <v>1881864</v>
      </c>
      <c r="C142" s="2">
        <f t="shared" si="52"/>
        <v>1385760</v>
      </c>
      <c r="D142">
        <f t="shared" si="53"/>
        <v>3.9996999999999998</v>
      </c>
      <c r="E142">
        <v>9</v>
      </c>
      <c r="H142">
        <v>132</v>
      </c>
      <c r="I142" s="2">
        <f t="shared" si="54"/>
        <v>1881864</v>
      </c>
      <c r="J142" s="2">
        <f t="shared" si="55"/>
        <v>1385760</v>
      </c>
      <c r="K142">
        <f t="shared" si="56"/>
        <v>3.9996999999999998</v>
      </c>
      <c r="L142">
        <v>9</v>
      </c>
      <c r="O142">
        <v>132</v>
      </c>
      <c r="P142" s="2">
        <f t="shared" si="57"/>
        <v>1725042</v>
      </c>
      <c r="Q142" s="2">
        <f t="shared" si="58"/>
        <v>1270280</v>
      </c>
      <c r="R142">
        <f t="shared" si="59"/>
        <v>3.6663999999999999</v>
      </c>
      <c r="S142">
        <v>8</v>
      </c>
    </row>
    <row r="143" spans="1:19" x14ac:dyDescent="0.25">
      <c r="A143">
        <v>133</v>
      </c>
      <c r="B143" s="2">
        <f t="shared" si="51"/>
        <v>1881864</v>
      </c>
      <c r="C143" s="2">
        <f t="shared" si="52"/>
        <v>1385760</v>
      </c>
      <c r="D143">
        <f t="shared" si="53"/>
        <v>3.9996999999999998</v>
      </c>
      <c r="E143">
        <v>9</v>
      </c>
      <c r="H143">
        <v>133</v>
      </c>
      <c r="I143" s="2">
        <f t="shared" si="54"/>
        <v>1881864</v>
      </c>
      <c r="J143" s="2">
        <f t="shared" si="55"/>
        <v>1385760</v>
      </c>
      <c r="K143">
        <f t="shared" si="56"/>
        <v>3.9996999999999998</v>
      </c>
      <c r="L143">
        <v>9</v>
      </c>
      <c r="O143">
        <v>133</v>
      </c>
      <c r="P143" s="2">
        <f t="shared" si="57"/>
        <v>1725042</v>
      </c>
      <c r="Q143" s="2">
        <f t="shared" si="58"/>
        <v>1270280</v>
      </c>
      <c r="R143">
        <f t="shared" si="59"/>
        <v>3.6663999999999999</v>
      </c>
      <c r="S143">
        <v>8</v>
      </c>
    </row>
    <row r="144" spans="1:19" x14ac:dyDescent="0.25">
      <c r="A144">
        <v>134</v>
      </c>
      <c r="B144" s="2">
        <f t="shared" si="51"/>
        <v>1881864</v>
      </c>
      <c r="C144" s="2">
        <f t="shared" si="52"/>
        <v>1385760</v>
      </c>
      <c r="D144">
        <f t="shared" si="53"/>
        <v>3.9996999999999998</v>
      </c>
      <c r="E144">
        <v>9</v>
      </c>
      <c r="H144">
        <v>134</v>
      </c>
      <c r="I144" s="2">
        <f t="shared" si="54"/>
        <v>1881864</v>
      </c>
      <c r="J144" s="2">
        <f t="shared" si="55"/>
        <v>1385760</v>
      </c>
      <c r="K144">
        <f t="shared" si="56"/>
        <v>3.9996999999999998</v>
      </c>
      <c r="L144">
        <v>9</v>
      </c>
      <c r="O144">
        <v>134</v>
      </c>
      <c r="P144" s="2">
        <f t="shared" si="57"/>
        <v>1725042</v>
      </c>
      <c r="Q144" s="2">
        <f t="shared" si="58"/>
        <v>1270280</v>
      </c>
      <c r="R144">
        <f t="shared" si="59"/>
        <v>3.6663999999999999</v>
      </c>
      <c r="S144">
        <v>8</v>
      </c>
    </row>
    <row r="145" spans="1:19" x14ac:dyDescent="0.25">
      <c r="A145">
        <v>135</v>
      </c>
      <c r="B145" s="2">
        <f t="shared" si="51"/>
        <v>1881864</v>
      </c>
      <c r="C145" s="2">
        <f t="shared" si="52"/>
        <v>1385760</v>
      </c>
      <c r="D145">
        <f t="shared" si="53"/>
        <v>3.9996999999999998</v>
      </c>
      <c r="E145">
        <v>9</v>
      </c>
      <c r="H145">
        <v>135</v>
      </c>
      <c r="I145" s="2">
        <f t="shared" si="54"/>
        <v>1881864</v>
      </c>
      <c r="J145" s="2">
        <f t="shared" si="55"/>
        <v>1385760</v>
      </c>
      <c r="K145">
        <f t="shared" si="56"/>
        <v>3.9996999999999998</v>
      </c>
      <c r="L145">
        <v>9</v>
      </c>
      <c r="O145">
        <v>135</v>
      </c>
      <c r="P145" s="2">
        <f t="shared" si="57"/>
        <v>1725042</v>
      </c>
      <c r="Q145" s="2">
        <f t="shared" si="58"/>
        <v>1270280</v>
      </c>
      <c r="R145">
        <f t="shared" si="59"/>
        <v>3.6663999999999999</v>
      </c>
      <c r="S145">
        <v>8</v>
      </c>
    </row>
    <row r="146" spans="1:19" x14ac:dyDescent="0.25">
      <c r="A146">
        <v>136</v>
      </c>
      <c r="B146" s="2">
        <f t="shared" ref="B146:B160" si="60">$B$5+$B$6*E146</f>
        <v>1881864</v>
      </c>
      <c r="C146" s="2">
        <f t="shared" ref="C146:C160" si="61">$C$5+$C$6*E146</f>
        <v>1385760</v>
      </c>
      <c r="D146">
        <f t="shared" ref="D146:D160" si="62">$D$5+$D$6*E146</f>
        <v>3.9996999999999998</v>
      </c>
      <c r="E146">
        <v>9</v>
      </c>
      <c r="H146">
        <v>136</v>
      </c>
      <c r="I146" s="2">
        <f t="shared" si="54"/>
        <v>1881864</v>
      </c>
      <c r="J146" s="2">
        <f t="shared" si="55"/>
        <v>1385760</v>
      </c>
      <c r="K146">
        <f t="shared" si="56"/>
        <v>3.9996999999999998</v>
      </c>
      <c r="L146">
        <v>9</v>
      </c>
      <c r="O146">
        <v>136</v>
      </c>
      <c r="P146" s="2">
        <f t="shared" si="57"/>
        <v>1725042</v>
      </c>
      <c r="Q146" s="2">
        <f t="shared" si="58"/>
        <v>1270280</v>
      </c>
      <c r="R146">
        <f t="shared" si="59"/>
        <v>3.6663999999999999</v>
      </c>
      <c r="S146">
        <v>8</v>
      </c>
    </row>
    <row r="147" spans="1:19" x14ac:dyDescent="0.25">
      <c r="A147">
        <v>137</v>
      </c>
      <c r="B147" s="2">
        <f t="shared" si="60"/>
        <v>1881864</v>
      </c>
      <c r="C147" s="2">
        <f t="shared" si="61"/>
        <v>1385760</v>
      </c>
      <c r="D147">
        <f t="shared" si="62"/>
        <v>3.9996999999999998</v>
      </c>
      <c r="E147">
        <v>9</v>
      </c>
      <c r="H147">
        <v>137</v>
      </c>
      <c r="I147" s="2">
        <f t="shared" si="54"/>
        <v>1881864</v>
      </c>
      <c r="J147" s="2">
        <f t="shared" si="55"/>
        <v>1385760</v>
      </c>
      <c r="K147">
        <f t="shared" si="56"/>
        <v>3.9996999999999998</v>
      </c>
      <c r="L147">
        <v>9</v>
      </c>
      <c r="O147">
        <v>137</v>
      </c>
      <c r="P147" s="2">
        <f t="shared" si="57"/>
        <v>1725042</v>
      </c>
      <c r="Q147" s="2">
        <f t="shared" si="58"/>
        <v>1270280</v>
      </c>
      <c r="R147">
        <f t="shared" si="59"/>
        <v>3.6663999999999999</v>
      </c>
      <c r="S147">
        <v>8</v>
      </c>
    </row>
    <row r="148" spans="1:19" x14ac:dyDescent="0.25">
      <c r="A148">
        <v>138</v>
      </c>
      <c r="B148" s="2">
        <f t="shared" si="60"/>
        <v>1881864</v>
      </c>
      <c r="C148" s="2">
        <f t="shared" si="61"/>
        <v>1385760</v>
      </c>
      <c r="D148">
        <f t="shared" si="62"/>
        <v>3.9996999999999998</v>
      </c>
      <c r="E148">
        <v>9</v>
      </c>
      <c r="H148">
        <v>138</v>
      </c>
      <c r="I148" s="2">
        <f t="shared" si="54"/>
        <v>1881864</v>
      </c>
      <c r="J148" s="2">
        <f t="shared" si="55"/>
        <v>1385760</v>
      </c>
      <c r="K148">
        <f t="shared" si="56"/>
        <v>3.9996999999999998</v>
      </c>
      <c r="L148">
        <v>9</v>
      </c>
      <c r="O148">
        <v>138</v>
      </c>
      <c r="P148" s="2">
        <f t="shared" si="57"/>
        <v>1725042</v>
      </c>
      <c r="Q148" s="2">
        <f t="shared" si="58"/>
        <v>1270280</v>
      </c>
      <c r="R148">
        <f t="shared" si="59"/>
        <v>3.6663999999999999</v>
      </c>
      <c r="S148">
        <v>8</v>
      </c>
    </row>
    <row r="149" spans="1:19" x14ac:dyDescent="0.25">
      <c r="A149">
        <v>139</v>
      </c>
      <c r="B149" s="2">
        <f t="shared" si="60"/>
        <v>2038686</v>
      </c>
      <c r="C149" s="2">
        <f t="shared" si="61"/>
        <v>1501240</v>
      </c>
      <c r="D149">
        <f t="shared" si="62"/>
        <v>4.3330000000000002</v>
      </c>
      <c r="E149">
        <v>10</v>
      </c>
      <c r="H149">
        <v>139</v>
      </c>
      <c r="I149" s="2">
        <f t="shared" si="54"/>
        <v>2038686</v>
      </c>
      <c r="J149" s="2">
        <f t="shared" si="55"/>
        <v>1501240</v>
      </c>
      <c r="K149">
        <f t="shared" si="56"/>
        <v>4.3330000000000002</v>
      </c>
      <c r="L149">
        <v>10</v>
      </c>
      <c r="O149">
        <v>139</v>
      </c>
      <c r="P149" s="2">
        <f t="shared" si="57"/>
        <v>1881864</v>
      </c>
      <c r="Q149" s="2">
        <f t="shared" si="58"/>
        <v>1385760</v>
      </c>
      <c r="R149">
        <f t="shared" si="59"/>
        <v>3.9996999999999998</v>
      </c>
      <c r="S149">
        <v>9</v>
      </c>
    </row>
    <row r="150" spans="1:19" x14ac:dyDescent="0.25">
      <c r="A150">
        <v>140</v>
      </c>
      <c r="B150" s="2">
        <f t="shared" si="60"/>
        <v>2038686</v>
      </c>
      <c r="C150" s="2">
        <f t="shared" si="61"/>
        <v>1501240</v>
      </c>
      <c r="D150">
        <f t="shared" si="62"/>
        <v>4.3330000000000002</v>
      </c>
      <c r="E150">
        <v>10</v>
      </c>
      <c r="H150">
        <v>140</v>
      </c>
      <c r="I150" s="2">
        <f t="shared" si="54"/>
        <v>2038686</v>
      </c>
      <c r="J150" s="2">
        <f t="shared" si="55"/>
        <v>1501240</v>
      </c>
      <c r="K150">
        <f t="shared" si="56"/>
        <v>4.3330000000000002</v>
      </c>
      <c r="L150">
        <v>10</v>
      </c>
      <c r="O150">
        <v>140</v>
      </c>
      <c r="P150" s="2">
        <f t="shared" si="57"/>
        <v>1881864</v>
      </c>
      <c r="Q150" s="2">
        <f t="shared" si="58"/>
        <v>1385760</v>
      </c>
      <c r="R150">
        <f t="shared" si="59"/>
        <v>3.9996999999999998</v>
      </c>
      <c r="S150">
        <v>9</v>
      </c>
    </row>
    <row r="151" spans="1:19" x14ac:dyDescent="0.25">
      <c r="A151">
        <v>141</v>
      </c>
      <c r="B151" s="2">
        <f t="shared" si="60"/>
        <v>2038686</v>
      </c>
      <c r="C151" s="2">
        <f t="shared" si="61"/>
        <v>1501240</v>
      </c>
      <c r="D151">
        <f t="shared" si="62"/>
        <v>4.3330000000000002</v>
      </c>
      <c r="E151">
        <v>10</v>
      </c>
      <c r="H151">
        <v>141</v>
      </c>
      <c r="I151" s="2">
        <f t="shared" si="54"/>
        <v>2038686</v>
      </c>
      <c r="J151" s="2">
        <f t="shared" si="55"/>
        <v>1501240</v>
      </c>
      <c r="K151">
        <f t="shared" si="56"/>
        <v>4.3330000000000002</v>
      </c>
      <c r="L151">
        <v>10</v>
      </c>
      <c r="O151">
        <v>141</v>
      </c>
      <c r="P151" s="2">
        <f t="shared" si="57"/>
        <v>1881864</v>
      </c>
      <c r="Q151" s="2">
        <f t="shared" si="58"/>
        <v>1385760</v>
      </c>
      <c r="R151">
        <f t="shared" si="59"/>
        <v>3.9996999999999998</v>
      </c>
      <c r="S151">
        <v>9</v>
      </c>
    </row>
    <row r="152" spans="1:19" x14ac:dyDescent="0.25">
      <c r="A152">
        <v>142</v>
      </c>
      <c r="B152" s="2">
        <f t="shared" si="60"/>
        <v>2038686</v>
      </c>
      <c r="C152" s="2">
        <f t="shared" si="61"/>
        <v>1501240</v>
      </c>
      <c r="D152">
        <f t="shared" si="62"/>
        <v>4.3330000000000002</v>
      </c>
      <c r="E152">
        <v>10</v>
      </c>
      <c r="H152">
        <v>142</v>
      </c>
      <c r="I152" s="2">
        <f t="shared" si="54"/>
        <v>2038686</v>
      </c>
      <c r="J152" s="2">
        <f t="shared" si="55"/>
        <v>1501240</v>
      </c>
      <c r="K152">
        <f t="shared" si="56"/>
        <v>4.3330000000000002</v>
      </c>
      <c r="L152">
        <v>10</v>
      </c>
      <c r="O152">
        <v>142</v>
      </c>
      <c r="P152" s="2">
        <f t="shared" si="57"/>
        <v>1881864</v>
      </c>
      <c r="Q152" s="2">
        <f t="shared" si="58"/>
        <v>1385760</v>
      </c>
      <c r="R152">
        <f t="shared" si="59"/>
        <v>3.9996999999999998</v>
      </c>
      <c r="S152">
        <v>9</v>
      </c>
    </row>
    <row r="153" spans="1:19" x14ac:dyDescent="0.25">
      <c r="A153">
        <v>143</v>
      </c>
      <c r="B153" s="2">
        <f t="shared" si="60"/>
        <v>2038686</v>
      </c>
      <c r="C153" s="2">
        <f t="shared" si="61"/>
        <v>1501240</v>
      </c>
      <c r="D153">
        <f t="shared" si="62"/>
        <v>4.3330000000000002</v>
      </c>
      <c r="E153">
        <v>10</v>
      </c>
      <c r="H153">
        <v>143</v>
      </c>
      <c r="I153" s="2">
        <f t="shared" si="54"/>
        <v>2038686</v>
      </c>
      <c r="J153" s="2">
        <f t="shared" si="55"/>
        <v>1501240</v>
      </c>
      <c r="K153">
        <f t="shared" si="56"/>
        <v>4.3330000000000002</v>
      </c>
      <c r="L153">
        <v>10</v>
      </c>
      <c r="O153">
        <v>143</v>
      </c>
      <c r="P153" s="2">
        <f t="shared" si="57"/>
        <v>1881864</v>
      </c>
      <c r="Q153" s="2">
        <f t="shared" si="58"/>
        <v>1385760</v>
      </c>
      <c r="R153">
        <f t="shared" si="59"/>
        <v>3.9996999999999998</v>
      </c>
      <c r="S153">
        <v>9</v>
      </c>
    </row>
    <row r="154" spans="1:19" x14ac:dyDescent="0.25">
      <c r="A154">
        <v>144</v>
      </c>
      <c r="B154" s="2">
        <f t="shared" si="60"/>
        <v>2038686</v>
      </c>
      <c r="C154" s="2">
        <f t="shared" si="61"/>
        <v>1501240</v>
      </c>
      <c r="D154">
        <f t="shared" si="62"/>
        <v>4.3330000000000002</v>
      </c>
      <c r="E154">
        <v>10</v>
      </c>
      <c r="H154">
        <v>144</v>
      </c>
      <c r="I154" s="2">
        <f t="shared" si="54"/>
        <v>2038686</v>
      </c>
      <c r="J154" s="2">
        <f t="shared" si="55"/>
        <v>1501240</v>
      </c>
      <c r="K154">
        <f t="shared" si="56"/>
        <v>4.3330000000000002</v>
      </c>
      <c r="L154">
        <v>10</v>
      </c>
      <c r="O154">
        <v>144</v>
      </c>
      <c r="P154" s="2">
        <f t="shared" si="57"/>
        <v>1881864</v>
      </c>
      <c r="Q154" s="2">
        <f t="shared" si="58"/>
        <v>1385760</v>
      </c>
      <c r="R154">
        <f t="shared" si="59"/>
        <v>3.9996999999999998</v>
      </c>
      <c r="S154">
        <v>9</v>
      </c>
    </row>
    <row r="155" spans="1:19" x14ac:dyDescent="0.25">
      <c r="A155">
        <v>145</v>
      </c>
      <c r="B155" s="2">
        <f t="shared" si="60"/>
        <v>2038686</v>
      </c>
      <c r="C155" s="2">
        <f t="shared" si="61"/>
        <v>1501240</v>
      </c>
      <c r="D155">
        <f t="shared" si="62"/>
        <v>4.3330000000000002</v>
      </c>
      <c r="E155">
        <v>10</v>
      </c>
      <c r="H155">
        <v>145</v>
      </c>
      <c r="I155" s="2">
        <f t="shared" si="54"/>
        <v>2038686</v>
      </c>
      <c r="J155" s="2">
        <f t="shared" si="55"/>
        <v>1501240</v>
      </c>
      <c r="K155">
        <f t="shared" si="56"/>
        <v>4.3330000000000002</v>
      </c>
      <c r="L155">
        <v>10</v>
      </c>
      <c r="O155">
        <v>145</v>
      </c>
      <c r="P155" s="2">
        <f t="shared" si="57"/>
        <v>1881864</v>
      </c>
      <c r="Q155" s="2">
        <f t="shared" si="58"/>
        <v>1385760</v>
      </c>
      <c r="R155">
        <f t="shared" si="59"/>
        <v>3.9996999999999998</v>
      </c>
      <c r="S155">
        <v>9</v>
      </c>
    </row>
    <row r="156" spans="1:19" x14ac:dyDescent="0.25">
      <c r="A156">
        <v>146</v>
      </c>
      <c r="B156" s="2">
        <f t="shared" si="60"/>
        <v>2038686</v>
      </c>
      <c r="C156" s="2">
        <f t="shared" si="61"/>
        <v>1501240</v>
      </c>
      <c r="D156">
        <f t="shared" si="62"/>
        <v>4.3330000000000002</v>
      </c>
      <c r="E156">
        <v>10</v>
      </c>
      <c r="H156">
        <v>146</v>
      </c>
      <c r="I156" s="2">
        <f t="shared" si="54"/>
        <v>2038686</v>
      </c>
      <c r="J156" s="2">
        <f t="shared" si="55"/>
        <v>1501240</v>
      </c>
      <c r="K156">
        <f t="shared" si="56"/>
        <v>4.3330000000000002</v>
      </c>
      <c r="L156">
        <v>10</v>
      </c>
      <c r="O156">
        <v>146</v>
      </c>
      <c r="P156" s="2">
        <f t="shared" si="57"/>
        <v>1881864</v>
      </c>
      <c r="Q156" s="2">
        <f t="shared" si="58"/>
        <v>1385760</v>
      </c>
      <c r="R156">
        <f t="shared" ref="R156:R160" si="63">$R$5+$R$6*S156</f>
        <v>3.9996999999999998</v>
      </c>
      <c r="S156">
        <v>9</v>
      </c>
    </row>
    <row r="157" spans="1:19" x14ac:dyDescent="0.25">
      <c r="A157">
        <v>147</v>
      </c>
      <c r="B157" s="2">
        <f t="shared" si="60"/>
        <v>2038686</v>
      </c>
      <c r="C157" s="2">
        <f t="shared" si="61"/>
        <v>1501240</v>
      </c>
      <c r="D157">
        <f t="shared" si="62"/>
        <v>4.3330000000000002</v>
      </c>
      <c r="E157">
        <v>10</v>
      </c>
      <c r="H157">
        <v>147</v>
      </c>
      <c r="I157" s="2">
        <f t="shared" si="54"/>
        <v>2038686</v>
      </c>
      <c r="J157" s="2">
        <f t="shared" si="55"/>
        <v>1501240</v>
      </c>
      <c r="K157">
        <f t="shared" si="56"/>
        <v>4.3330000000000002</v>
      </c>
      <c r="L157">
        <v>10</v>
      </c>
      <c r="O157">
        <v>147</v>
      </c>
      <c r="P157" s="2">
        <f t="shared" si="57"/>
        <v>1881864</v>
      </c>
      <c r="Q157" s="2">
        <f t="shared" si="58"/>
        <v>1385760</v>
      </c>
      <c r="R157">
        <f t="shared" si="63"/>
        <v>3.9996999999999998</v>
      </c>
      <c r="S157">
        <v>9</v>
      </c>
    </row>
    <row r="158" spans="1:19" x14ac:dyDescent="0.25">
      <c r="A158">
        <v>148</v>
      </c>
      <c r="B158" s="2">
        <f t="shared" si="60"/>
        <v>2038686</v>
      </c>
      <c r="C158" s="2">
        <f t="shared" si="61"/>
        <v>1501240</v>
      </c>
      <c r="D158">
        <f t="shared" si="62"/>
        <v>4.3330000000000002</v>
      </c>
      <c r="E158">
        <v>10</v>
      </c>
      <c r="H158">
        <v>148</v>
      </c>
      <c r="I158" s="2">
        <f t="shared" si="54"/>
        <v>2038686</v>
      </c>
      <c r="J158" s="2">
        <f t="shared" si="55"/>
        <v>1501240</v>
      </c>
      <c r="K158">
        <f t="shared" si="56"/>
        <v>4.3330000000000002</v>
      </c>
      <c r="L158">
        <v>10</v>
      </c>
      <c r="O158">
        <v>148</v>
      </c>
      <c r="P158" s="2">
        <f t="shared" si="57"/>
        <v>1881864</v>
      </c>
      <c r="Q158" s="2">
        <f t="shared" si="58"/>
        <v>1385760</v>
      </c>
      <c r="R158">
        <f t="shared" si="63"/>
        <v>3.9996999999999998</v>
      </c>
      <c r="S158">
        <v>9</v>
      </c>
    </row>
    <row r="159" spans="1:19" x14ac:dyDescent="0.25">
      <c r="A159">
        <v>149</v>
      </c>
      <c r="B159" s="2">
        <f t="shared" si="60"/>
        <v>2195508</v>
      </c>
      <c r="C159" s="2">
        <f t="shared" si="61"/>
        <v>1616720</v>
      </c>
      <c r="D159">
        <f t="shared" si="62"/>
        <v>4.6662999999999997</v>
      </c>
      <c r="E159">
        <v>11</v>
      </c>
      <c r="H159">
        <v>149</v>
      </c>
      <c r="I159" s="2">
        <f t="shared" si="54"/>
        <v>2195508</v>
      </c>
      <c r="J159" s="2">
        <f t="shared" si="55"/>
        <v>1616720</v>
      </c>
      <c r="K159">
        <f t="shared" si="56"/>
        <v>4.6662999999999997</v>
      </c>
      <c r="L159">
        <v>11</v>
      </c>
      <c r="O159">
        <v>149</v>
      </c>
      <c r="P159" s="2">
        <f t="shared" si="57"/>
        <v>2038686</v>
      </c>
      <c r="Q159" s="2">
        <f t="shared" si="58"/>
        <v>1501240</v>
      </c>
      <c r="R159">
        <f t="shared" si="63"/>
        <v>4.3330000000000002</v>
      </c>
      <c r="S159">
        <v>10</v>
      </c>
    </row>
    <row r="160" spans="1:19" x14ac:dyDescent="0.25">
      <c r="A160">
        <v>150</v>
      </c>
      <c r="B160" s="2">
        <f t="shared" si="60"/>
        <v>2195508</v>
      </c>
      <c r="C160" s="2">
        <f t="shared" si="61"/>
        <v>1616720</v>
      </c>
      <c r="D160">
        <f t="shared" si="62"/>
        <v>4.6662999999999997</v>
      </c>
      <c r="E160">
        <v>11</v>
      </c>
      <c r="H160">
        <v>150</v>
      </c>
      <c r="I160" s="2">
        <f t="shared" si="54"/>
        <v>2195508</v>
      </c>
      <c r="J160" s="2">
        <f t="shared" si="55"/>
        <v>1616720</v>
      </c>
      <c r="K160">
        <f t="shared" si="56"/>
        <v>4.6662999999999997</v>
      </c>
      <c r="L160">
        <v>11</v>
      </c>
      <c r="O160">
        <v>150</v>
      </c>
      <c r="P160" s="2">
        <f t="shared" si="57"/>
        <v>2038686</v>
      </c>
      <c r="Q160" s="2">
        <f t="shared" si="58"/>
        <v>1501240</v>
      </c>
      <c r="R160">
        <f t="shared" si="63"/>
        <v>4.3330000000000002</v>
      </c>
      <c r="S160">
        <v>10</v>
      </c>
    </row>
    <row r="161" spans="16:17" x14ac:dyDescent="0.25">
      <c r="P161" s="2"/>
      <c r="Q161" s="2"/>
    </row>
    <row r="162" spans="16:17" x14ac:dyDescent="0.25">
      <c r="P162" s="2"/>
      <c r="Q162" s="2"/>
    </row>
    <row r="163" spans="16:17" x14ac:dyDescent="0.25">
      <c r="P163" s="2"/>
      <c r="Q163" s="2"/>
    </row>
    <row r="164" spans="16:17" x14ac:dyDescent="0.25">
      <c r="P164" s="2"/>
      <c r="Q164" s="2"/>
    </row>
    <row r="165" spans="16:17" x14ac:dyDescent="0.25">
      <c r="P165" s="2"/>
      <c r="Q165" s="2"/>
    </row>
    <row r="166" spans="16:17" x14ac:dyDescent="0.25">
      <c r="P166" s="2"/>
      <c r="Q166" s="2"/>
    </row>
    <row r="167" spans="16:17" x14ac:dyDescent="0.25">
      <c r="P167" s="2"/>
      <c r="Q167" s="2"/>
    </row>
    <row r="168" spans="16:17" x14ac:dyDescent="0.25">
      <c r="P168" s="2"/>
      <c r="Q168" s="2"/>
    </row>
    <row r="169" spans="16:17" x14ac:dyDescent="0.25">
      <c r="P169" s="2"/>
      <c r="Q169" s="2"/>
    </row>
    <row r="170" spans="16:17" x14ac:dyDescent="0.25">
      <c r="P170" s="2"/>
      <c r="Q170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Zadávací formulář</vt:lpstr>
      <vt:lpstr>Data výpočet</vt:lpstr>
      <vt:lpstr>Normativy</vt:lpstr>
      <vt:lpstr>'Zadávací formulář'!Oblast_tisku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Pohořelý Svatopluk</dc:creator>
  <cp:lastModifiedBy>Pohořelý Svatopluk</cp:lastModifiedBy>
  <cp:lastPrinted>2022-12-06T20:15:54Z</cp:lastPrinted>
  <dcterms:created xsi:type="dcterms:W3CDTF">2015-06-05T18:19:34Z</dcterms:created>
  <dcterms:modified xsi:type="dcterms:W3CDTF">2023-01-03T16:24:15Z</dcterms:modified>
</cp:coreProperties>
</file>